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/>
  <mc:AlternateContent xmlns:mc="http://schemas.openxmlformats.org/markup-compatibility/2006">
    <mc:Choice Requires="x15">
      <x15ac:absPath xmlns:x15ac="http://schemas.microsoft.com/office/spreadsheetml/2010/11/ac" url="F:\škola\záloha_sb_zrš_10_03_2021\verejné_obstarávanie\2021\SPŠE\05\fasada\fasada_2021\Výzva\"/>
    </mc:Choice>
  </mc:AlternateContent>
  <xr:revisionPtr revIDLastSave="0" documentId="13_ncr:1_{15491E46-5913-45FF-BE0C-9A019CDD553A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Rekapitulácia stavby" sheetId="1" r:id="rId1"/>
    <sheet name="01 - Oprava fasády a výme..." sheetId="2" r:id="rId2"/>
    <sheet name="02 - Oprava fasády a výme..." sheetId="3" r:id="rId3"/>
    <sheet name="03 - Oprava fasády a výme..." sheetId="4" r:id="rId4"/>
  </sheets>
  <definedNames>
    <definedName name="_xlnm._FilterDatabase" localSheetId="1" hidden="1">'01 - Oprava fasády a výme...'!$C$126:$K$174</definedName>
    <definedName name="_xlnm._FilterDatabase" localSheetId="2" hidden="1">'02 - Oprava fasády a výme...'!$C$126:$K$176</definedName>
    <definedName name="_xlnm._FilterDatabase" localSheetId="3" hidden="1">'03 - Oprava fasády a výme...'!$C$129:$K$198</definedName>
    <definedName name="_xlnm.Print_Titles" localSheetId="1">'01 - Oprava fasády a výme...'!$126:$126</definedName>
    <definedName name="_xlnm.Print_Titles" localSheetId="2">'02 - Oprava fasády a výme...'!$126:$126</definedName>
    <definedName name="_xlnm.Print_Titles" localSheetId="3">'03 - Oprava fasády a výme...'!$129:$129</definedName>
    <definedName name="_xlnm.Print_Titles" localSheetId="0">'Rekapitulácia stavby'!$92:$92</definedName>
    <definedName name="_xlnm.Print_Area" localSheetId="1">'01 - Oprava fasády a výme...'!$C$4:$J$76,'01 - Oprava fasády a výme...'!$C$82:$J$108,'01 - Oprava fasády a výme...'!$C$114:$J$174</definedName>
    <definedName name="_xlnm.Print_Area" localSheetId="2">'02 - Oprava fasády a výme...'!$C$4:$J$76,'02 - Oprava fasády a výme...'!$C$82:$J$108,'02 - Oprava fasády a výme...'!$C$114:$J$176</definedName>
    <definedName name="_xlnm.Print_Area" localSheetId="3">'03 - Oprava fasády a výme...'!$C$4:$J$76,'03 - Oprava fasády a výme...'!$C$82:$J$111,'03 - Oprava fasády a výme...'!$C$117:$J$198</definedName>
    <definedName name="_xlnm.Print_Area" localSheetId="0">'Rekapitulácia stavby'!$D$4:$AO$76,'Rekapitulácia stavby'!$C$82:$AQ$98</definedName>
  </definedNames>
  <calcPr calcId="191029"/>
</workbook>
</file>

<file path=xl/calcChain.xml><?xml version="1.0" encoding="utf-8"?>
<calcChain xmlns="http://schemas.openxmlformats.org/spreadsheetml/2006/main">
  <c r="J37" i="4" l="1"/>
  <c r="J36" i="4"/>
  <c r="AY97" i="1" s="1"/>
  <c r="J35" i="4"/>
  <c r="AX97" i="1" s="1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0" i="4"/>
  <c r="BH180" i="4"/>
  <c r="BG180" i="4"/>
  <c r="BE180" i="4"/>
  <c r="T180" i="4"/>
  <c r="T179" i="4"/>
  <c r="R180" i="4"/>
  <c r="R179" i="4"/>
  <c r="P180" i="4"/>
  <c r="P179" i="4" s="1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1" i="4"/>
  <c r="BH141" i="4"/>
  <c r="BG141" i="4"/>
  <c r="BE141" i="4"/>
  <c r="T141" i="4"/>
  <c r="T140" i="4"/>
  <c r="R141" i="4"/>
  <c r="R140" i="4" s="1"/>
  <c r="P141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F126" i="4"/>
  <c r="F124" i="4"/>
  <c r="E122" i="4"/>
  <c r="F91" i="4"/>
  <c r="F89" i="4"/>
  <c r="E87" i="4"/>
  <c r="J24" i="4"/>
  <c r="E24" i="4"/>
  <c r="J127" i="4"/>
  <c r="J23" i="4"/>
  <c r="J21" i="4"/>
  <c r="E21" i="4"/>
  <c r="J91" i="4" s="1"/>
  <c r="J20" i="4"/>
  <c r="J18" i="4"/>
  <c r="E18" i="4"/>
  <c r="F127" i="4"/>
  <c r="J17" i="4"/>
  <c r="J124" i="4"/>
  <c r="E7" i="4"/>
  <c r="E120" i="4" s="1"/>
  <c r="J37" i="3"/>
  <c r="J36" i="3"/>
  <c r="AY96" i="1"/>
  <c r="J35" i="3"/>
  <c r="AX96" i="1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6" i="3"/>
  <c r="BH166" i="3"/>
  <c r="BG166" i="3"/>
  <c r="BE166" i="3"/>
  <c r="T166" i="3"/>
  <c r="T165" i="3"/>
  <c r="R166" i="3"/>
  <c r="R165" i="3" s="1"/>
  <c r="P166" i="3"/>
  <c r="P165" i="3" s="1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8" i="3"/>
  <c r="BH138" i="3"/>
  <c r="BG138" i="3"/>
  <c r="BE138" i="3"/>
  <c r="T138" i="3"/>
  <c r="T137" i="3" s="1"/>
  <c r="R138" i="3"/>
  <c r="R137" i="3" s="1"/>
  <c r="P138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F123" i="3"/>
  <c r="F121" i="3"/>
  <c r="E119" i="3"/>
  <c r="F91" i="3"/>
  <c r="F89" i="3"/>
  <c r="E87" i="3"/>
  <c r="J24" i="3"/>
  <c r="E24" i="3"/>
  <c r="J124" i="3" s="1"/>
  <c r="J23" i="3"/>
  <c r="J21" i="3"/>
  <c r="E21" i="3"/>
  <c r="J123" i="3"/>
  <c r="J20" i="3"/>
  <c r="J18" i="3"/>
  <c r="E18" i="3"/>
  <c r="F124" i="3" s="1"/>
  <c r="J17" i="3"/>
  <c r="J89" i="3"/>
  <c r="E7" i="3"/>
  <c r="E117" i="3"/>
  <c r="J37" i="2"/>
  <c r="J36" i="2"/>
  <c r="AY95" i="1" s="1"/>
  <c r="J35" i="2"/>
  <c r="AX95" i="1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4" i="2"/>
  <c r="BH164" i="2"/>
  <c r="BG164" i="2"/>
  <c r="BE164" i="2"/>
  <c r="T164" i="2"/>
  <c r="T163" i="2" s="1"/>
  <c r="R164" i="2"/>
  <c r="R163" i="2"/>
  <c r="P164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T137" i="2"/>
  <c r="R138" i="2"/>
  <c r="R137" i="2" s="1"/>
  <c r="P138" i="2"/>
  <c r="P137" i="2" s="1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F123" i="2"/>
  <c r="F121" i="2"/>
  <c r="E119" i="2"/>
  <c r="F91" i="2"/>
  <c r="F89" i="2"/>
  <c r="E87" i="2"/>
  <c r="J24" i="2"/>
  <c r="E24" i="2"/>
  <c r="J92" i="2"/>
  <c r="J23" i="2"/>
  <c r="J21" i="2"/>
  <c r="E21" i="2"/>
  <c r="J91" i="2" s="1"/>
  <c r="J20" i="2"/>
  <c r="J18" i="2"/>
  <c r="E18" i="2"/>
  <c r="F92" i="2"/>
  <c r="J17" i="2"/>
  <c r="E7" i="2"/>
  <c r="E117" i="2" s="1"/>
  <c r="L90" i="1"/>
  <c r="AM90" i="1"/>
  <c r="AM89" i="1"/>
  <c r="L89" i="1"/>
  <c r="AM87" i="1"/>
  <c r="L87" i="1"/>
  <c r="L85" i="1"/>
  <c r="L84" i="1"/>
  <c r="J198" i="4"/>
  <c r="BK197" i="4"/>
  <c r="J197" i="4"/>
  <c r="BK159" i="4"/>
  <c r="J153" i="4"/>
  <c r="BK150" i="4"/>
  <c r="BK149" i="4"/>
  <c r="BK148" i="4"/>
  <c r="J146" i="4"/>
  <c r="J145" i="4"/>
  <c r="J144" i="4"/>
  <c r="BK143" i="4"/>
  <c r="J139" i="4"/>
  <c r="BK137" i="4"/>
  <c r="J134" i="4"/>
  <c r="BK172" i="3"/>
  <c r="BK171" i="3"/>
  <c r="J160" i="3"/>
  <c r="BK159" i="3"/>
  <c r="J158" i="3"/>
  <c r="BK156" i="3"/>
  <c r="J153" i="3"/>
  <c r="J151" i="3"/>
  <c r="BK150" i="3"/>
  <c r="J149" i="3"/>
  <c r="BK147" i="3"/>
  <c r="J130" i="3"/>
  <c r="BK158" i="2"/>
  <c r="BK154" i="2"/>
  <c r="J153" i="2"/>
  <c r="J147" i="2"/>
  <c r="J142" i="2"/>
  <c r="BK132" i="2"/>
  <c r="J130" i="2"/>
  <c r="BK189" i="4"/>
  <c r="J188" i="4"/>
  <c r="BK187" i="4"/>
  <c r="BK186" i="4"/>
  <c r="BK183" i="4"/>
  <c r="BK182" i="4"/>
  <c r="J180" i="4"/>
  <c r="J178" i="4"/>
  <c r="J174" i="4"/>
  <c r="J173" i="4"/>
  <c r="J167" i="4"/>
  <c r="BK165" i="4"/>
  <c r="J161" i="4"/>
  <c r="J155" i="4"/>
  <c r="J154" i="4"/>
  <c r="J147" i="4"/>
  <c r="BK145" i="4"/>
  <c r="J141" i="4"/>
  <c r="J135" i="4"/>
  <c r="J176" i="3"/>
  <c r="J172" i="3"/>
  <c r="J171" i="3"/>
  <c r="J170" i="3"/>
  <c r="J164" i="3"/>
  <c r="BK155" i="3"/>
  <c r="BK154" i="3"/>
  <c r="BK153" i="3"/>
  <c r="BK148" i="3"/>
  <c r="J143" i="3"/>
  <c r="BK198" i="4"/>
  <c r="BK194" i="4"/>
  <c r="BK191" i="4"/>
  <c r="BK190" i="4"/>
  <c r="J189" i="4"/>
  <c r="BK188" i="4"/>
  <c r="J186" i="4"/>
  <c r="BK185" i="4"/>
  <c r="J184" i="4"/>
  <c r="J182" i="4"/>
  <c r="BK180" i="4"/>
  <c r="BK178" i="4"/>
  <c r="BK177" i="4"/>
  <c r="BK173" i="4"/>
  <c r="J172" i="4"/>
  <c r="BK169" i="4"/>
  <c r="J166" i="4"/>
  <c r="BK164" i="4"/>
  <c r="J160" i="4"/>
  <c r="J159" i="4"/>
  <c r="J158" i="4"/>
  <c r="BK156" i="4"/>
  <c r="BK153" i="4"/>
  <c r="J149" i="4"/>
  <c r="BK135" i="4"/>
  <c r="J133" i="4"/>
  <c r="BK166" i="3"/>
  <c r="BK163" i="3"/>
  <c r="BK162" i="3"/>
  <c r="BK161" i="3"/>
  <c r="J159" i="3"/>
  <c r="BK158" i="3"/>
  <c r="J157" i="3"/>
  <c r="J155" i="3"/>
  <c r="J154" i="3"/>
  <c r="BK152" i="3"/>
  <c r="J145" i="3"/>
  <c r="BK144" i="3"/>
  <c r="BK195" i="4"/>
  <c r="J195" i="4"/>
  <c r="J194" i="4"/>
  <c r="J191" i="4"/>
  <c r="J190" i="4"/>
  <c r="J187" i="4"/>
  <c r="J185" i="4"/>
  <c r="BK184" i="4"/>
  <c r="J183" i="4"/>
  <c r="J177" i="4"/>
  <c r="BK170" i="4"/>
  <c r="J168" i="4"/>
  <c r="BK166" i="4"/>
  <c r="BK163" i="4"/>
  <c r="J162" i="4"/>
  <c r="BK157" i="4"/>
  <c r="BK155" i="4"/>
  <c r="J152" i="4"/>
  <c r="BK144" i="4"/>
  <c r="BK141" i="4"/>
  <c r="BK138" i="4"/>
  <c r="BK134" i="4"/>
  <c r="BK175" i="3"/>
  <c r="BK169" i="3"/>
  <c r="J161" i="3"/>
  <c r="J152" i="3"/>
  <c r="J142" i="3"/>
  <c r="BK136" i="3"/>
  <c r="J174" i="2"/>
  <c r="BK170" i="2"/>
  <c r="J169" i="2"/>
  <c r="J158" i="2"/>
  <c r="BK157" i="2"/>
  <c r="J156" i="2"/>
  <c r="BK150" i="2"/>
  <c r="BK149" i="2"/>
  <c r="BK140" i="2"/>
  <c r="BK136" i="2"/>
  <c r="J131" i="2"/>
  <c r="J141" i="3"/>
  <c r="J140" i="3"/>
  <c r="BK156" i="2"/>
  <c r="J151" i="2"/>
  <c r="J150" i="2"/>
  <c r="BK135" i="2"/>
  <c r="J134" i="2"/>
  <c r="J132" i="2"/>
  <c r="BK131" i="2"/>
  <c r="BK130" i="2"/>
  <c r="BK142" i="3"/>
  <c r="BK138" i="3"/>
  <c r="BK134" i="3"/>
  <c r="J173" i="2"/>
  <c r="J164" i="2"/>
  <c r="BK155" i="2"/>
  <c r="J146" i="2"/>
  <c r="J140" i="2"/>
  <c r="BK138" i="2"/>
  <c r="J138" i="3"/>
  <c r="J136" i="3"/>
  <c r="J161" i="2"/>
  <c r="BK160" i="2"/>
  <c r="J155" i="2"/>
  <c r="J152" i="2"/>
  <c r="BK151" i="2"/>
  <c r="BK144" i="2"/>
  <c r="AS94" i="1"/>
  <c r="BK174" i="4"/>
  <c r="BK172" i="4"/>
  <c r="J170" i="4"/>
  <c r="BK168" i="4"/>
  <c r="BK167" i="4"/>
  <c r="J164" i="4"/>
  <c r="J163" i="4"/>
  <c r="BK162" i="4"/>
  <c r="BK161" i="4"/>
  <c r="J157" i="4"/>
  <c r="J156" i="4"/>
  <c r="BK154" i="4"/>
  <c r="J150" i="4"/>
  <c r="J148" i="4"/>
  <c r="J138" i="4"/>
  <c r="J137" i="4"/>
  <c r="BK133" i="4"/>
  <c r="BK176" i="3"/>
  <c r="J175" i="3"/>
  <c r="BK170" i="3"/>
  <c r="J169" i="3"/>
  <c r="J166" i="3"/>
  <c r="BK164" i="3"/>
  <c r="J163" i="3"/>
  <c r="J162" i="3"/>
  <c r="BK160" i="3"/>
  <c r="BK157" i="3"/>
  <c r="J156" i="3"/>
  <c r="BK151" i="3"/>
  <c r="J150" i="3"/>
  <c r="BK149" i="3"/>
  <c r="J148" i="3"/>
  <c r="J147" i="3"/>
  <c r="BK145" i="3"/>
  <c r="J144" i="3"/>
  <c r="BK143" i="3"/>
  <c r="J135" i="3"/>
  <c r="BK164" i="2"/>
  <c r="J162" i="2"/>
  <c r="BK161" i="2"/>
  <c r="J159" i="2"/>
  <c r="J157" i="2"/>
  <c r="BK147" i="2"/>
  <c r="J144" i="2"/>
  <c r="BK141" i="2"/>
  <c r="J136" i="2"/>
  <c r="BK134" i="2"/>
  <c r="BK141" i="3"/>
  <c r="BK135" i="3"/>
  <c r="BK132" i="3"/>
  <c r="BK131" i="3"/>
  <c r="J167" i="2"/>
  <c r="BK162" i="2"/>
  <c r="BK152" i="2"/>
  <c r="BK143" i="2"/>
  <c r="J138" i="2"/>
  <c r="J135" i="2"/>
  <c r="J169" i="4"/>
  <c r="J165" i="4"/>
  <c r="BK160" i="4"/>
  <c r="BK158" i="4"/>
  <c r="BK152" i="4"/>
  <c r="BK147" i="4"/>
  <c r="BK146" i="4"/>
  <c r="J143" i="4"/>
  <c r="BK139" i="4"/>
  <c r="BK140" i="3"/>
  <c r="J132" i="3"/>
  <c r="BK173" i="2"/>
  <c r="J170" i="2"/>
  <c r="BK169" i="2"/>
  <c r="BK168" i="2"/>
  <c r="BK167" i="2"/>
  <c r="J160" i="2"/>
  <c r="BK159" i="2"/>
  <c r="J154" i="2"/>
  <c r="J148" i="2"/>
  <c r="BK146" i="2"/>
  <c r="BK142" i="2"/>
  <c r="J134" i="3"/>
  <c r="J131" i="3"/>
  <c r="BK130" i="3"/>
  <c r="BK174" i="2"/>
  <c r="J168" i="2"/>
  <c r="BK153" i="2"/>
  <c r="J149" i="2"/>
  <c r="BK148" i="2"/>
  <c r="J143" i="2"/>
  <c r="J141" i="2"/>
  <c r="P133" i="2" l="1"/>
  <c r="P139" i="2"/>
  <c r="T166" i="2"/>
  <c r="T165" i="2"/>
  <c r="R151" i="4"/>
  <c r="BK181" i="4"/>
  <c r="J181" i="4"/>
  <c r="J107" i="4" s="1"/>
  <c r="T129" i="2"/>
  <c r="T145" i="2"/>
  <c r="BK172" i="2"/>
  <c r="J172" i="2"/>
  <c r="J107" i="2"/>
  <c r="BK151" i="4"/>
  <c r="J151" i="4"/>
  <c r="J102" i="4" s="1"/>
  <c r="T181" i="4"/>
  <c r="R133" i="2"/>
  <c r="T139" i="2"/>
  <c r="T172" i="2"/>
  <c r="T171" i="2"/>
  <c r="BK193" i="4"/>
  <c r="J193" i="4"/>
  <c r="J109" i="4" s="1"/>
  <c r="BK133" i="2"/>
  <c r="J133" i="2" s="1"/>
  <c r="J99" i="2" s="1"/>
  <c r="R139" i="2"/>
  <c r="R166" i="2"/>
  <c r="R165" i="2"/>
  <c r="R181" i="4"/>
  <c r="R175" i="4" s="1"/>
  <c r="BK129" i="2"/>
  <c r="J129" i="2" s="1"/>
  <c r="J98" i="2" s="1"/>
  <c r="P145" i="2"/>
  <c r="P172" i="2"/>
  <c r="P171" i="2"/>
  <c r="P193" i="4"/>
  <c r="R129" i="2"/>
  <c r="BK139" i="2"/>
  <c r="J139" i="2" s="1"/>
  <c r="J101" i="2" s="1"/>
  <c r="BK166" i="2"/>
  <c r="J166" i="2"/>
  <c r="J105" i="2"/>
  <c r="BK196" i="4"/>
  <c r="J196" i="4"/>
  <c r="J110" i="4"/>
  <c r="P129" i="2"/>
  <c r="R145" i="2"/>
  <c r="R196" i="4"/>
  <c r="T133" i="2"/>
  <c r="P166" i="2"/>
  <c r="P165" i="2"/>
  <c r="P129" i="3"/>
  <c r="BK133" i="3"/>
  <c r="J133" i="3" s="1"/>
  <c r="J99" i="3" s="1"/>
  <c r="T133" i="3"/>
  <c r="P139" i="3"/>
  <c r="T139" i="3"/>
  <c r="P146" i="3"/>
  <c r="R146" i="3"/>
  <c r="P168" i="3"/>
  <c r="P167" i="3" s="1"/>
  <c r="R168" i="3"/>
  <c r="R167" i="3" s="1"/>
  <c r="T168" i="3"/>
  <c r="T167" i="3"/>
  <c r="BK174" i="3"/>
  <c r="J174" i="3"/>
  <c r="J107" i="3"/>
  <c r="R174" i="3"/>
  <c r="R173" i="3"/>
  <c r="T151" i="4"/>
  <c r="R193" i="4"/>
  <c r="R192" i="4"/>
  <c r="R129" i="3"/>
  <c r="BK132" i="4"/>
  <c r="J132" i="4"/>
  <c r="J98" i="4" s="1"/>
  <c r="P132" i="4"/>
  <c r="R132" i="4"/>
  <c r="T132" i="4"/>
  <c r="BK136" i="4"/>
  <c r="J136" i="4"/>
  <c r="J99" i="4"/>
  <c r="P136" i="4"/>
  <c r="R136" i="4"/>
  <c r="T136" i="4"/>
  <c r="BK142" i="4"/>
  <c r="J142" i="4" s="1"/>
  <c r="J101" i="4" s="1"/>
  <c r="P142" i="4"/>
  <c r="R142" i="4"/>
  <c r="T142" i="4"/>
  <c r="BK171" i="4"/>
  <c r="J171" i="4"/>
  <c r="J103" i="4" s="1"/>
  <c r="P171" i="4"/>
  <c r="R171" i="4"/>
  <c r="T171" i="4"/>
  <c r="BK176" i="4"/>
  <c r="J176" i="4"/>
  <c r="J105" i="4" s="1"/>
  <c r="P176" i="4"/>
  <c r="R176" i="4"/>
  <c r="T176" i="4"/>
  <c r="T175" i="4"/>
  <c r="P181" i="4"/>
  <c r="BK129" i="3"/>
  <c r="J129" i="3" s="1"/>
  <c r="J98" i="3" s="1"/>
  <c r="T129" i="3"/>
  <c r="P133" i="3"/>
  <c r="R133" i="3"/>
  <c r="BK139" i="3"/>
  <c r="J139" i="3"/>
  <c r="J101" i="3"/>
  <c r="R139" i="3"/>
  <c r="BK146" i="3"/>
  <c r="J146" i="3" s="1"/>
  <c r="J102" i="3" s="1"/>
  <c r="T146" i="3"/>
  <c r="BK168" i="3"/>
  <c r="J168" i="3"/>
  <c r="J105" i="3"/>
  <c r="P174" i="3"/>
  <c r="P173" i="3"/>
  <c r="T174" i="3"/>
  <c r="T173" i="3"/>
  <c r="P196" i="4"/>
  <c r="P151" i="4"/>
  <c r="T193" i="4"/>
  <c r="BK145" i="2"/>
  <c r="J145" i="2" s="1"/>
  <c r="J102" i="2" s="1"/>
  <c r="R172" i="2"/>
  <c r="R171" i="2"/>
  <c r="T196" i="4"/>
  <c r="F124" i="2"/>
  <c r="BF135" i="2"/>
  <c r="BF162" i="2"/>
  <c r="J121" i="3"/>
  <c r="BF151" i="2"/>
  <c r="BF155" i="2"/>
  <c r="BF135" i="3"/>
  <c r="J92" i="4"/>
  <c r="BF134" i="4"/>
  <c r="BF148" i="4"/>
  <c r="BF154" i="4"/>
  <c r="BF155" i="4"/>
  <c r="J123" i="2"/>
  <c r="BF132" i="2"/>
  <c r="BF150" i="2"/>
  <c r="BF158" i="2"/>
  <c r="BK163" i="2"/>
  <c r="J163" i="2" s="1"/>
  <c r="J103" i="2" s="1"/>
  <c r="J91" i="3"/>
  <c r="BF136" i="3"/>
  <c r="BF142" i="3"/>
  <c r="J124" i="2"/>
  <c r="BF131" i="2"/>
  <c r="BF154" i="2"/>
  <c r="BF173" i="2"/>
  <c r="BK137" i="2"/>
  <c r="J137" i="2"/>
  <c r="J100" i="2" s="1"/>
  <c r="BF132" i="3"/>
  <c r="BF138" i="3"/>
  <c r="BF141" i="3"/>
  <c r="BF145" i="3"/>
  <c r="BF148" i="3"/>
  <c r="BF150" i="3"/>
  <c r="BF156" i="3"/>
  <c r="BF159" i="3"/>
  <c r="BF163" i="3"/>
  <c r="BF164" i="3"/>
  <c r="BF169" i="3"/>
  <c r="F92" i="4"/>
  <c r="BF143" i="4"/>
  <c r="BF146" i="4"/>
  <c r="BF147" i="4"/>
  <c r="BF153" i="4"/>
  <c r="BF160" i="4"/>
  <c r="BF161" i="4"/>
  <c r="BF162" i="4"/>
  <c r="BF163" i="4"/>
  <c r="BF164" i="4"/>
  <c r="BF166" i="4"/>
  <c r="BF167" i="4"/>
  <c r="BF173" i="4"/>
  <c r="BF197" i="4"/>
  <c r="E85" i="2"/>
  <c r="BF142" i="2"/>
  <c r="BF148" i="2"/>
  <c r="E85" i="3"/>
  <c r="J92" i="3"/>
  <c r="BF140" i="3"/>
  <c r="BF130" i="2"/>
  <c r="BF134" i="2"/>
  <c r="BF143" i="2"/>
  <c r="BF147" i="2"/>
  <c r="BF149" i="2"/>
  <c r="BF152" i="2"/>
  <c r="BF157" i="2"/>
  <c r="BF159" i="2"/>
  <c r="BF161" i="2"/>
  <c r="BF168" i="2"/>
  <c r="BF198" i="4"/>
  <c r="BF136" i="2"/>
  <c r="BF138" i="2"/>
  <c r="BF141" i="2"/>
  <c r="BF170" i="2"/>
  <c r="F92" i="3"/>
  <c r="BF131" i="3"/>
  <c r="BF144" i="2"/>
  <c r="BF146" i="2"/>
  <c r="BF153" i="2"/>
  <c r="BF160" i="2"/>
  <c r="BF164" i="2"/>
  <c r="BF174" i="2"/>
  <c r="BF130" i="3"/>
  <c r="BF134" i="3"/>
  <c r="BF144" i="3"/>
  <c r="BK165" i="3"/>
  <c r="J165" i="3"/>
  <c r="J103" i="3"/>
  <c r="BF133" i="4"/>
  <c r="BF135" i="4"/>
  <c r="BF139" i="4"/>
  <c r="BF145" i="4"/>
  <c r="BF159" i="4"/>
  <c r="BF168" i="4"/>
  <c r="BF169" i="4"/>
  <c r="BF170" i="4"/>
  <c r="BF174" i="4"/>
  <c r="BF186" i="4"/>
  <c r="BF190" i="4"/>
  <c r="BF194" i="4"/>
  <c r="BF195" i="4"/>
  <c r="BF151" i="3"/>
  <c r="BF153" i="3"/>
  <c r="BF154" i="3"/>
  <c r="BF157" i="3"/>
  <c r="BF160" i="3"/>
  <c r="J89" i="4"/>
  <c r="J126" i="4"/>
  <c r="BF137" i="4"/>
  <c r="BF138" i="4"/>
  <c r="BF144" i="4"/>
  <c r="BF150" i="4"/>
  <c r="BF165" i="4"/>
  <c r="BF178" i="4"/>
  <c r="BF182" i="4"/>
  <c r="BF185" i="4"/>
  <c r="BF187" i="4"/>
  <c r="BF189" i="4"/>
  <c r="BF191" i="4"/>
  <c r="BK140" i="4"/>
  <c r="J140" i="4"/>
  <c r="J100" i="4" s="1"/>
  <c r="BK179" i="4"/>
  <c r="J179" i="4" s="1"/>
  <c r="J106" i="4" s="1"/>
  <c r="BF161" i="3"/>
  <c r="BF166" i="3"/>
  <c r="BK137" i="3"/>
  <c r="J137" i="3"/>
  <c r="J100" i="3" s="1"/>
  <c r="BF149" i="4"/>
  <c r="BF156" i="4"/>
  <c r="BF157" i="4"/>
  <c r="BF158" i="4"/>
  <c r="BF172" i="4"/>
  <c r="BF177" i="4"/>
  <c r="BF180" i="4"/>
  <c r="BF183" i="4"/>
  <c r="BF184" i="4"/>
  <c r="BF188" i="4"/>
  <c r="BF140" i="2"/>
  <c r="BF156" i="2"/>
  <c r="BF167" i="2"/>
  <c r="BF169" i="2"/>
  <c r="BF143" i="3"/>
  <c r="BF147" i="3"/>
  <c r="BF149" i="3"/>
  <c r="BF152" i="3"/>
  <c r="BF155" i="3"/>
  <c r="BF158" i="3"/>
  <c r="BF162" i="3"/>
  <c r="BF170" i="3"/>
  <c r="BF171" i="3"/>
  <c r="BF172" i="3"/>
  <c r="BF175" i="3"/>
  <c r="BF176" i="3"/>
  <c r="E85" i="4"/>
  <c r="BF141" i="4"/>
  <c r="BF152" i="4"/>
  <c r="F36" i="2"/>
  <c r="BC95" i="1"/>
  <c r="F37" i="4"/>
  <c r="BD97" i="1"/>
  <c r="F35" i="2"/>
  <c r="BB95" i="1" s="1"/>
  <c r="F36" i="3"/>
  <c r="BC96" i="1"/>
  <c r="F37" i="3"/>
  <c r="BD96" i="1" s="1"/>
  <c r="J33" i="4"/>
  <c r="AV97" i="1"/>
  <c r="F33" i="3"/>
  <c r="AZ96" i="1" s="1"/>
  <c r="F37" i="2"/>
  <c r="BD95" i="1" s="1"/>
  <c r="F33" i="2"/>
  <c r="AZ95" i="1" s="1"/>
  <c r="F35" i="4"/>
  <c r="BB97" i="1"/>
  <c r="F36" i="4"/>
  <c r="BC97" i="1" s="1"/>
  <c r="F33" i="4"/>
  <c r="AZ97" i="1"/>
  <c r="F35" i="3"/>
  <c r="BB96" i="1"/>
  <c r="J33" i="2"/>
  <c r="AV95" i="1"/>
  <c r="J33" i="3"/>
  <c r="AV96" i="1" s="1"/>
  <c r="P128" i="2" l="1"/>
  <c r="P127" i="2" s="1"/>
  <c r="AU95" i="1" s="1"/>
  <c r="R128" i="2"/>
  <c r="R127" i="2"/>
  <c r="T128" i="3"/>
  <c r="T127" i="3"/>
  <c r="R131" i="4"/>
  <c r="R130" i="4" s="1"/>
  <c r="P128" i="3"/>
  <c r="P127" i="3"/>
  <c r="AU96" i="1"/>
  <c r="P175" i="4"/>
  <c r="T131" i="4"/>
  <c r="T130" i="4"/>
  <c r="P131" i="4"/>
  <c r="T192" i="4"/>
  <c r="T128" i="2"/>
  <c r="T127" i="2"/>
  <c r="P192" i="4"/>
  <c r="R128" i="3"/>
  <c r="R127" i="3"/>
  <c r="BK192" i="4"/>
  <c r="J192" i="4"/>
  <c r="J108" i="4" s="1"/>
  <c r="BK165" i="2"/>
  <c r="BK127" i="2" s="1"/>
  <c r="J127" i="2" s="1"/>
  <c r="J96" i="2" s="1"/>
  <c r="J165" i="2"/>
  <c r="J104" i="2"/>
  <c r="BK128" i="2"/>
  <c r="BK171" i="2"/>
  <c r="J171" i="2"/>
  <c r="J106" i="2"/>
  <c r="BK167" i="3"/>
  <c r="J167" i="3"/>
  <c r="J104" i="3"/>
  <c r="BK173" i="3"/>
  <c r="J173" i="3" s="1"/>
  <c r="J106" i="3" s="1"/>
  <c r="BK131" i="4"/>
  <c r="J131" i="4"/>
  <c r="J97" i="4"/>
  <c r="BK175" i="4"/>
  <c r="J175" i="4"/>
  <c r="J104" i="4"/>
  <c r="BK128" i="3"/>
  <c r="J128" i="3" s="1"/>
  <c r="J97" i="3" s="1"/>
  <c r="J34" i="3"/>
  <c r="AW96" i="1" s="1"/>
  <c r="AT96" i="1" s="1"/>
  <c r="BC94" i="1"/>
  <c r="AY94" i="1" s="1"/>
  <c r="J34" i="2"/>
  <c r="AW95" i="1" s="1"/>
  <c r="AT95" i="1" s="1"/>
  <c r="F34" i="2"/>
  <c r="BA95" i="1" s="1"/>
  <c r="AZ94" i="1"/>
  <c r="W29" i="1"/>
  <c r="F34" i="4"/>
  <c r="BA97" i="1"/>
  <c r="BB94" i="1"/>
  <c r="AX94" i="1" s="1"/>
  <c r="J34" i="4"/>
  <c r="AW97" i="1" s="1"/>
  <c r="AT97" i="1" s="1"/>
  <c r="BD94" i="1"/>
  <c r="W33" i="1" s="1"/>
  <c r="F34" i="3"/>
  <c r="BA96" i="1" s="1"/>
  <c r="P130" i="4" l="1"/>
  <c r="AU97" i="1" s="1"/>
  <c r="AU94" i="1" s="1"/>
  <c r="J128" i="2"/>
  <c r="J97" i="2"/>
  <c r="BK127" i="3"/>
  <c r="J127" i="3" s="1"/>
  <c r="J30" i="3" s="1"/>
  <c r="AG96" i="1" s="1"/>
  <c r="AN96" i="1" s="1"/>
  <c r="BK130" i="4"/>
  <c r="J130" i="4" s="1"/>
  <c r="J96" i="4" s="1"/>
  <c r="J30" i="2"/>
  <c r="AG95" i="1"/>
  <c r="AN95" i="1" s="1"/>
  <c r="W32" i="1"/>
  <c r="BA94" i="1"/>
  <c r="W30" i="1" s="1"/>
  <c r="W31" i="1"/>
  <c r="AV94" i="1"/>
  <c r="AK29" i="1" s="1"/>
  <c r="J39" i="2" l="1"/>
  <c r="J39" i="3"/>
  <c r="J96" i="3"/>
  <c r="J30" i="4"/>
  <c r="AG97" i="1" s="1"/>
  <c r="AN97" i="1" s="1"/>
  <c r="AW94" i="1"/>
  <c r="AK30" i="1" s="1"/>
  <c r="J39" i="4" l="1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<sst xmlns="http://schemas.openxmlformats.org/spreadsheetml/2006/main" count="2538" uniqueCount="332">
  <si>
    <t>Export Komplet</t>
  </si>
  <si>
    <t/>
  </si>
  <si>
    <t>2.0</t>
  </si>
  <si>
    <t>False</t>
  </si>
  <si>
    <t>{2eaa0a66-fa57-478f-a51b-313fbf3c3f0e}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</si>
  <si>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</si>
  <si>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</si>
  <si>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</si>
  <si>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</si>
  <si>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</si>
  <si>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</si>
  <si>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IMPORT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</si>
  <si>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</si>
  <si>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</si>
  <si>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</si>
  <si>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</si>
  <si>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</si>
  <si>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</si>
  <si>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</si>
  <si>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</si>
  <si>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</si>
  <si>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</si>
  <si>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</si>
  <si>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</si>
  <si>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</si>
  <si>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</si>
  <si>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</si>
  <si>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</si>
  <si>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</si>
  <si>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</si>
  <si>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</si>
  <si>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</si>
  <si>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</si>
  <si>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</si>
  <si>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</si>
  <si>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</si>
  <si>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</si>
  <si>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</si>
  <si>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</si>
  <si>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</si>
  <si>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</si>
  <si>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</si>
  <si>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</si>
  <si>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</si>
  <si>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</si>
  <si>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</si>
  <si>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</si>
  <si>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</si>
  <si>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</si>
  <si>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</si>
  <si>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</si>
  <si>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</si>
  <si>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</si>
  <si>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</si>
  <si>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</si>
  <si>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</si>
  <si>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</si>
  <si>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</si>
  <si>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</si>
  <si>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</si>
  <si>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</si>
  <si>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</si>
  <si>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</si>
  <si>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</si>
  <si>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</si>
  <si>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</si>
  <si>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</si>
  <si>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</si>
  <si>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</si>
  <si>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{00000000-0000-0000-0000-000000000000}</t>
  </si>
  <si>
    <t>/</t>
  </si>
  <si>
    <t>01</t>
  </si>
  <si>
    <t xml:space="preserve">Oprava fasády a výmena klampiarských časti budova A - južná časť  </t>
  </si>
  <si>
    <t>STA</t>
  </si>
  <si>
    <t>1</t>
  </si>
  <si>
    <t>{eb657cbe-981a-4976-912c-c2a2d0d9b876}</t>
  </si>
  <si>
    <t>02</t>
  </si>
  <si>
    <t>Oprava fasády a výmena klampiarských časti budova A - severná časť</t>
  </si>
  <si>
    <t>{64af27b3-3c0d-4ce3-8271-3097502d6fc1}</t>
  </si>
  <si>
    <t>03</t>
  </si>
  <si>
    <t xml:space="preserve">Oprava fasády a výmena klampiarských časti budova A - západná časť </t>
  </si>
  <si>
    <t>{1a1c05e6-f21e-457e-9de9-7be6e16e0bf1}</t>
  </si>
  <si>
    <t>KRYCÍ LIST ROZPOČTU</t>
  </si>
  <si>
    <t>Objekt:</t>
  </si>
  <si>
    <t xml:space="preserve">01 - Oprava fasády a výmena klampiarských časti budova A - južná časť  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</si>
  <si>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</si>
  <si>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</si>
  <si>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</si>
  <si>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</si>
  <si>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</si>
  <si>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</si>
  <si>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1 - Zemné práce   </t>
  </si>
  <si>
    <t xml:space="preserve">    2 - Zakladanie   </t>
  </si>
  <si>
    <t xml:space="preserve">    5 - Komunikácie   </t>
  </si>
  <si>
    <t xml:space="preserve">    6 - Úpravy povrchov, podlahy, osadenie   </t>
  </si>
  <si>
    <t xml:space="preserve">    9 - Ostatné konštrukcie a práce-búranie   </t>
  </si>
  <si>
    <t xml:space="preserve">    99 - Presun hmôt HSV   </t>
  </si>
  <si>
    <t xml:space="preserve">PSV - Práce a dodávky PSV   </t>
  </si>
  <si>
    <t xml:space="preserve">    764 - Konštrukcie klampiarske   </t>
  </si>
  <si>
    <t xml:space="preserve">VRN - Vedľajšie rozpočtové náklady   </t>
  </si>
  <si>
    <t xml:space="preserve">    VRN06 - Zariadenie staveniska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</si>
  <si>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</si>
  <si>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</si>
  <si>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</si>
  <si>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</si>
  <si>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</si>
  <si>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</si>
  <si>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</si>
  <si>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</si>
  <si>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</si>
  <si>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</si>
  <si>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</si>
  <si>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</si>
  <si>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</si>
  <si>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</si>
  <si>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</si>
  <si>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 xml:space="preserve">Zemné práce   </t>
  </si>
  <si>
    <t>K</t>
  </si>
  <si>
    <t>113152140</t>
  </si>
  <si>
    <t>Frézovanie asf. podkladu alebo krytu bez prek., plochy do 500 m2, pruh š. do 0,5 m, hr. 100 mm  0,254 t</t>
  </si>
  <si>
    <t>m2</t>
  </si>
  <si>
    <t>4</t>
  </si>
  <si>
    <t>2</t>
  </si>
  <si>
    <t>130201001</t>
  </si>
  <si>
    <t>Výkop jamy a ryhy v obmedzenom priestore horn. tr.3 ručne</t>
  </si>
  <si>
    <t>m3</t>
  </si>
  <si>
    <t>3</t>
  </si>
  <si>
    <t>162201101</t>
  </si>
  <si>
    <t>Vodorovné premiestnenie výkopku z horniny 1-4 do 20m</t>
  </si>
  <si>
    <t>6</t>
  </si>
  <si>
    <t xml:space="preserve">Zakladanie   </t>
  </si>
  <si>
    <t>211971110</t>
  </si>
  <si>
    <t>Zhotovenie opláštenia výplne z geotextílie, v ryhe alebo v záreze so stenami šikmými o skl. do 1:2,5</t>
  </si>
  <si>
    <t>8</t>
  </si>
  <si>
    <t>5</t>
  </si>
  <si>
    <t>M</t>
  </si>
  <si>
    <t>6936651600</t>
  </si>
  <si>
    <t>Ochranná fólia</t>
  </si>
  <si>
    <t>10</t>
  </si>
  <si>
    <t>271573001</t>
  </si>
  <si>
    <t>Násyp pod základové  konštrukcie so zhutnením zo štrkopiesku fr.0-32 mm</t>
  </si>
  <si>
    <t>12</t>
  </si>
  <si>
    <t xml:space="preserve">Komunikácie   </t>
  </si>
  <si>
    <t>7</t>
  </si>
  <si>
    <t>564281111</t>
  </si>
  <si>
    <t>Podklad alebo podsyp zovrstva štrkových valúnov</t>
  </si>
  <si>
    <t>14</t>
  </si>
  <si>
    <t xml:space="preserve">Úpravy povrchov, podlahy, osadenie   </t>
  </si>
  <si>
    <t>622460232</t>
  </si>
  <si>
    <t>Vonkajšia omietka stien cementová hrubá, hr. do 20mm - od 40 do 50% plochy fasády</t>
  </si>
  <si>
    <t>16</t>
  </si>
  <si>
    <t>9</t>
  </si>
  <si>
    <t>622461511</t>
  </si>
  <si>
    <t>Oprava vonkajšej omietky šľachtenej umelej škrabanej, opravená plocha nad 40 do 50 %</t>
  </si>
  <si>
    <t>18</t>
  </si>
  <si>
    <t>622463257</t>
  </si>
  <si>
    <t>Ochrana, čistenie konštrukcií  čistenie fasády,</t>
  </si>
  <si>
    <t>11</t>
  </si>
  <si>
    <t>622467492</t>
  </si>
  <si>
    <t>Vonkajšia penetrácia stien , pod hrubé omietky ušlachtilé, pastovité, akrylátové a silikónové fasádne a fasádne farby - od 40 do 50% plochy</t>
  </si>
  <si>
    <t>22</t>
  </si>
  <si>
    <t>6224914.nasiak</t>
  </si>
  <si>
    <t>Fasádny náter - penetrácia proti nasiakavosti - 2x</t>
  </si>
  <si>
    <t>24</t>
  </si>
  <si>
    <t xml:space="preserve">Ostatné konštrukcie a práce-búranie   </t>
  </si>
  <si>
    <t>13</t>
  </si>
  <si>
    <t>916531111</t>
  </si>
  <si>
    <t>Osadenie záhonového alebo parkového obrubníka betón., do lôžka z bet. pros. tr. C 12/15 bez bočnej opory</t>
  </si>
  <si>
    <t>m</t>
  </si>
  <si>
    <t>26</t>
  </si>
  <si>
    <t>5921954660</t>
  </si>
  <si>
    <t>Premac obrubník parkový 100x20x5 cm, sivý</t>
  </si>
  <si>
    <t>ks</t>
  </si>
  <si>
    <t>28</t>
  </si>
  <si>
    <t>15</t>
  </si>
  <si>
    <t>918101112</t>
  </si>
  <si>
    <t>Lôžko pod obrubníky, krajníky alebo obruby z dlažob. kociek z betónu prostého tr. C 16/20</t>
  </si>
  <si>
    <t>30</t>
  </si>
  <si>
    <t>941942013</t>
  </si>
  <si>
    <t>Montáž lešenia rámového systémového s podlahami šírky nad 0,75 do 1,10 m, výšky nad 20 do 50 m</t>
  </si>
  <si>
    <t>32</t>
  </si>
  <si>
    <t>17</t>
  </si>
  <si>
    <t>941942913</t>
  </si>
  <si>
    <t>Príplatok za prvý a každý ďalší i začatý týždeň použitia lešenia rámového systémového šírky nad 0,75 do 1,10 m, výšky nad 20 do 50 m</t>
  </si>
  <si>
    <t>34</t>
  </si>
  <si>
    <t>941942803</t>
  </si>
  <si>
    <t>Demontáž lešenia rámového systémového s podlahami šírky nad 0,75 m, výšky nad 20 do 50 m</t>
  </si>
  <si>
    <t>36</t>
  </si>
  <si>
    <t>19</t>
  </si>
  <si>
    <t>944944103</t>
  </si>
  <si>
    <t>Ochranná sieť lešenia zo siete</t>
  </si>
  <si>
    <t>38</t>
  </si>
  <si>
    <t>978036161</t>
  </si>
  <si>
    <t>Otlčenie omietok šľachtených a pod., vonkajších brizolitových, v rozsahu do 50 %,  -0,02900t</t>
  </si>
  <si>
    <t>40</t>
  </si>
  <si>
    <t>21</t>
  </si>
  <si>
    <t>979011111</t>
  </si>
  <si>
    <t>Zvislá doprava sutiny a vybúraných hmôt za prvé podlažie nad alebo pod základným podlažím</t>
  </si>
  <si>
    <t>t</t>
  </si>
  <si>
    <t>42</t>
  </si>
  <si>
    <t>979011121</t>
  </si>
  <si>
    <t>Zvislá doprava sutiny a vybúraných hmôt za každé ďalšie podlažie</t>
  </si>
  <si>
    <t>44</t>
  </si>
  <si>
    <t>23</t>
  </si>
  <si>
    <t>979011201</t>
  </si>
  <si>
    <t>Plastový sklz na stavebnú suť výšky do 10 m</t>
  </si>
  <si>
    <t>46</t>
  </si>
  <si>
    <t>979011231</t>
  </si>
  <si>
    <t>Demontáž sklzu na stavebnú suť výšky do 10 m</t>
  </si>
  <si>
    <t>48</t>
  </si>
  <si>
    <t>25</t>
  </si>
  <si>
    <t>979081111</t>
  </si>
  <si>
    <t>Odvoz sutiny a vybúraných hmôt na skládku do 1 km</t>
  </si>
  <si>
    <t>50</t>
  </si>
  <si>
    <t>979081121</t>
  </si>
  <si>
    <t>Odvoz sutiny a vybúraných hmôt na skládku za každý ďalší 1 km</t>
  </si>
  <si>
    <t>52</t>
  </si>
  <si>
    <t>27</t>
  </si>
  <si>
    <t>979082111</t>
  </si>
  <si>
    <t>Vnútrostavenisková doprava sutiny a vybúraných hmôt do 10 m</t>
  </si>
  <si>
    <t>54</t>
  </si>
  <si>
    <t>979089012</t>
  </si>
  <si>
    <t>Poplatok za skladovanie - betón, tehly, dlaždice (17 01 ), ostatné</t>
  </si>
  <si>
    <t>56</t>
  </si>
  <si>
    <t>29</t>
  </si>
  <si>
    <t>979089212</t>
  </si>
  <si>
    <t>Poplatok za skladovanie - bitúmenové zmesi, uholný decht, dechtové výrobky (17 03 ), ostatné</t>
  </si>
  <si>
    <t>58</t>
  </si>
  <si>
    <t>99</t>
  </si>
  <si>
    <t xml:space="preserve">Presun hmôt HSV   </t>
  </si>
  <si>
    <t>999281111</t>
  </si>
  <si>
    <t>Presun hmôt pre opravy a údržbu objektov vrátane vonkajších plášťov výšky do 25 m</t>
  </si>
  <si>
    <t>60</t>
  </si>
  <si>
    <t>PSV</t>
  </si>
  <si>
    <t xml:space="preserve">Práce a dodávky PSV   </t>
  </si>
  <si>
    <t>764</t>
  </si>
  <si>
    <t xml:space="preserve">Konštrukcie klampiarske   </t>
  </si>
  <si>
    <t>31</t>
  </si>
  <si>
    <t>764339260</t>
  </si>
  <si>
    <t>Lemovanie z pozinkovaného PZ plechu, stĺpov</t>
  </si>
  <si>
    <t>62</t>
  </si>
  <si>
    <t>7647311154</t>
  </si>
  <si>
    <t>Oplechovanie múrov, atík, nadmuroviek rš. 500 mm</t>
  </si>
  <si>
    <t>64</t>
  </si>
  <si>
    <t>33</t>
  </si>
  <si>
    <t>7647311174</t>
  </si>
  <si>
    <t>Oplechovanie múrov, atík, nadmuroviek  rš.1000 mm</t>
  </si>
  <si>
    <t>66</t>
  </si>
  <si>
    <t>998764103</t>
  </si>
  <si>
    <t>Presun hmôt pre konštrukcie klampiarske v objektoch výšky nad 12 do 24 m</t>
  </si>
  <si>
    <t>68</t>
  </si>
  <si>
    <t>VRN</t>
  </si>
  <si>
    <t xml:space="preserve">Vedľajšie rozpočtové náklady   </t>
  </si>
  <si>
    <t>VRN06</t>
  </si>
  <si>
    <t xml:space="preserve">Zariadenie staveniska   </t>
  </si>
  <si>
    <t>35</t>
  </si>
  <si>
    <t>000600013</t>
  </si>
  <si>
    <t>Zariadenie staveniska - prevádzkové sklady + kancelárie + WC</t>
  </si>
  <si>
    <t>eur</t>
  </si>
  <si>
    <t>70</t>
  </si>
  <si>
    <t>000600021</t>
  </si>
  <si>
    <t>Zariadenie staveniska - prevádzkové oplotenie staveniska</t>
  </si>
  <si>
    <t>72</t>
  </si>
  <si>
    <t>02 - Oprava fasády a výmena klampiarských časti budova A - severná časť</t>
  </si>
  <si>
    <t>62246023.</t>
  </si>
  <si>
    <t>Vonkajšia omietka stien cementová hrubá, hr. 15 mm - 100% plochy fasády</t>
  </si>
  <si>
    <t>978036191</t>
  </si>
  <si>
    <t>Otlčenie omietok šľachtených a pod., vonkajších brizolitových, v rozsahu do 100 %,  -0,05000t</t>
  </si>
  <si>
    <t>37</t>
  </si>
  <si>
    <t>74</t>
  </si>
  <si>
    <t>76</t>
  </si>
  <si>
    <t xml:space="preserve">03 - Oprava fasády a výmena klampiarských časti budova A - západná časť </t>
  </si>
  <si>
    <t xml:space="preserve">    712 - Izolácie striech   </t>
  </si>
  <si>
    <t xml:space="preserve">    762 - Konštrukcie tesárske   </t>
  </si>
  <si>
    <t xml:space="preserve">    VRN14 - Ostatné náklady stavby   </t>
  </si>
  <si>
    <t>43</t>
  </si>
  <si>
    <t>6224510.obj</t>
  </si>
  <si>
    <t>Vyspravenie povrchu fasády objektu nad strechou</t>
  </si>
  <si>
    <t>45</t>
  </si>
  <si>
    <t>9449411.rek</t>
  </si>
  <si>
    <t>Ochranné zábradlie - rekonštrukcia /obrusenie, odhrzdavenie, odmastnenie, 2x náter/</t>
  </si>
  <si>
    <t>sub</t>
  </si>
  <si>
    <t>978015261</t>
  </si>
  <si>
    <t>Otlčenie omietok vonkajších priečelí jednoduchých, s vyškriabaním škár, očistením muriva, v rozsahu do 50 %,  -0,02900t</t>
  </si>
  <si>
    <t>47</t>
  </si>
  <si>
    <t>2833000110</t>
  </si>
  <si>
    <t>FATRAFOL-S z mPVC 804 hydroizolačná fólia hr.2,0 mm, š.1,2m modrá, červená, zelená</t>
  </si>
  <si>
    <t>712</t>
  </si>
  <si>
    <t xml:space="preserve">Izolácie striech   </t>
  </si>
  <si>
    <t>49</t>
  </si>
  <si>
    <t>712331115</t>
  </si>
  <si>
    <t>Zhotovenie povlak. krytiny striech plochých do 10° bodovým prilepením AIP, NAIP alebo tkaniny, so zvareným spojom</t>
  </si>
  <si>
    <t>6284117000</t>
  </si>
  <si>
    <t>Asfaltová povlaková krytina vr. doplnkou</t>
  </si>
  <si>
    <t>78</t>
  </si>
  <si>
    <t>762</t>
  </si>
  <si>
    <t xml:space="preserve">Konštrukcie tesárske   </t>
  </si>
  <si>
    <t>51</t>
  </si>
  <si>
    <t>762421315</t>
  </si>
  <si>
    <t>Obloženie stropov alebo strešných podhľadov z dosiek OSB skrutkovaných na pero a drážku hr. dosky 25 mm</t>
  </si>
  <si>
    <t>80</t>
  </si>
  <si>
    <t>82</t>
  </si>
  <si>
    <t>84</t>
  </si>
  <si>
    <t>86</t>
  </si>
  <si>
    <t>88</t>
  </si>
  <si>
    <t>764751113</t>
  </si>
  <si>
    <t>Odpadová rúra kruhová D 125 mm</t>
  </si>
  <si>
    <t>90</t>
  </si>
  <si>
    <t>764751133</t>
  </si>
  <si>
    <t>Koleno odpadovej rúry D 125 mm</t>
  </si>
  <si>
    <t>92</t>
  </si>
  <si>
    <t>7647612354</t>
  </si>
  <si>
    <t>Žľabový kotlík k štvorhranným žľabom</t>
  </si>
  <si>
    <t>94</t>
  </si>
  <si>
    <t>764761241</t>
  </si>
  <si>
    <t>Filtračná vložka proti zaneseniu lístia do kotlíka Lindab Rainline Elite</t>
  </si>
  <si>
    <t>96</t>
  </si>
  <si>
    <t>39</t>
  </si>
  <si>
    <t>98</t>
  </si>
  <si>
    <t>53</t>
  </si>
  <si>
    <t>100</t>
  </si>
  <si>
    <t>102</t>
  </si>
  <si>
    <t>41</t>
  </si>
  <si>
    <t>104</t>
  </si>
  <si>
    <t>VRN14</t>
  </si>
  <si>
    <t xml:space="preserve">Ostatné náklady stavby   </t>
  </si>
  <si>
    <t>001400043</t>
  </si>
  <si>
    <t>Ostatné náklady stavby - práce na ťažko prístupných miestach práce vo výškach resp. hĺbkach</t>
  </si>
  <si>
    <t>106</t>
  </si>
  <si>
    <t>108</t>
  </si>
  <si>
    <t>Oprava fasády a výmena klampiarskych častí budova A - II. etapa</t>
  </si>
  <si>
    <t>SPŠ elektrotechnicka, Komenského 44, 040 01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</si>
</sst>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167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K6" sqref="K6:AO6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165" t="s">
        <v>5</v>
      </c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7"/>
      <c r="D4" s="18" t="s">
        <v>8</v>
      </c>
      <c r="AR4" s="17"/>
      <c r="AS4" s="19" t="s">
        <v>9</v>
      </c>
      <c r="BS4" s="14" t="s">
        <v>6</v>
      </c>
    </row>
    <row r="5" spans="1:74" s="1" customFormat="1" ht="12" customHeight="1">
      <c r="B5" s="17"/>
      <c r="D5" s="20" t="s">
        <v>10</v>
      </c>
      <c r="K5" s="193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R5" s="17"/>
      <c r="BS5" s="14" t="s">
        <v>6</v>
      </c>
    </row>
    <row r="6" spans="1:74" s="1" customFormat="1" ht="36.9" customHeight="1">
      <c r="B6" s="17"/>
      <c r="D6" s="22" t="s">
        <v>12</v>
      </c>
      <c r="K6" s="194" t="s">
        <v>330</v>
      </c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R6" s="17"/>
      <c r="BS6" s="14" t="s">
        <v>6</v>
      </c>
    </row>
    <row r="7" spans="1:74" s="1" customFormat="1" ht="12" customHeight="1">
      <c r="B7" s="17"/>
      <c r="D7" s="23" t="s">
        <v>13</v>
      </c>
      <c r="K7" s="21" t="s">
        <v>1</v>
      </c>
      <c r="AK7" s="23" t="s">
        <v>14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15</v>
      </c>
      <c r="K8" s="21" t="s">
        <v>16</v>
      </c>
      <c r="AK8" s="23" t="s">
        <v>17</v>
      </c>
      <c r="AN8" s="21"/>
      <c r="AR8" s="17"/>
      <c r="BS8" s="14" t="s">
        <v>6</v>
      </c>
    </row>
    <row r="9" spans="1:74" s="1" customFormat="1" ht="14.4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18</v>
      </c>
      <c r="AK10" s="23" t="s">
        <v>19</v>
      </c>
      <c r="AN10" s="21" t="s">
        <v>1</v>
      </c>
      <c r="AR10" s="17"/>
      <c r="BS10" s="14" t="s">
        <v>6</v>
      </c>
    </row>
    <row r="11" spans="1:74" s="1" customFormat="1" ht="18.45" customHeight="1">
      <c r="B11" s="17"/>
      <c r="E11" s="21" t="s">
        <v>331</v>
      </c>
      <c r="AK11" s="23" t="s">
        <v>20</v>
      </c>
      <c r="AN11" s="21" t="s">
        <v>1</v>
      </c>
      <c r="AR11" s="17"/>
      <c r="BS11" s="14" t="s">
        <v>6</v>
      </c>
    </row>
    <row r="12" spans="1:74" s="1" customFormat="1" ht="6.9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21</v>
      </c>
      <c r="AK13" s="23" t="s">
        <v>19</v>
      </c>
      <c r="AN13" s="21" t="s">
        <v>1</v>
      </c>
      <c r="AR13" s="17"/>
      <c r="BS13" s="14" t="s">
        <v>6</v>
      </c>
    </row>
    <row r="14" spans="1:74" ht="13.2">
      <c r="B14" s="17"/>
      <c r="E14" s="21" t="s">
        <v>16</v>
      </c>
      <c r="AK14" s="23" t="s">
        <v>20</v>
      </c>
      <c r="AN14" s="21" t="s">
        <v>1</v>
      </c>
      <c r="AR14" s="17"/>
      <c r="BS14" s="14" t="s">
        <v>6</v>
      </c>
    </row>
    <row r="15" spans="1:74" s="1" customFormat="1" ht="6.9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22</v>
      </c>
      <c r="AK16" s="23" t="s">
        <v>19</v>
      </c>
      <c r="AN16" s="21" t="s">
        <v>1</v>
      </c>
      <c r="AR16" s="17"/>
      <c r="BS16" s="14" t="s">
        <v>3</v>
      </c>
    </row>
    <row r="17" spans="1:71" s="1" customFormat="1" ht="18.45" customHeight="1">
      <c r="B17" s="17"/>
      <c r="E17" s="21" t="s">
        <v>16</v>
      </c>
      <c r="AK17" s="23" t="s">
        <v>20</v>
      </c>
      <c r="AN17" s="21" t="s">
        <v>1</v>
      </c>
      <c r="AR17" s="17"/>
      <c r="BS17" s="14" t="s">
        <v>23</v>
      </c>
    </row>
    <row r="18" spans="1:71" s="1" customFormat="1" ht="6.9" customHeight="1">
      <c r="B18" s="17"/>
      <c r="AR18" s="17"/>
      <c r="BS18" s="14" t="s">
        <v>24</v>
      </c>
    </row>
    <row r="19" spans="1:71" s="1" customFormat="1" ht="12" customHeight="1">
      <c r="B19" s="17"/>
      <c r="D19" s="23" t="s">
        <v>25</v>
      </c>
      <c r="AK19" s="23" t="s">
        <v>19</v>
      </c>
      <c r="AN19" s="21" t="s">
        <v>1</v>
      </c>
      <c r="AR19" s="17"/>
      <c r="BS19" s="14" t="s">
        <v>24</v>
      </c>
    </row>
    <row r="20" spans="1:71" s="1" customFormat="1" ht="18.45" customHeight="1">
      <c r="B20" s="17"/>
      <c r="E20" s="21" t="s">
        <v>16</v>
      </c>
      <c r="AK20" s="23" t="s">
        <v>20</v>
      </c>
      <c r="AN20" s="21" t="s">
        <v>1</v>
      </c>
      <c r="AR20" s="17"/>
      <c r="BS20" s="14" t="s">
        <v>23</v>
      </c>
    </row>
    <row r="21" spans="1:71" s="1" customFormat="1" ht="6.9" customHeight="1">
      <c r="B21" s="17"/>
      <c r="AR21" s="17"/>
    </row>
    <row r="22" spans="1:71" s="1" customFormat="1" ht="12" customHeight="1">
      <c r="B22" s="17"/>
      <c r="D22" s="23" t="s">
        <v>26</v>
      </c>
      <c r="AR22" s="17"/>
    </row>
    <row r="23" spans="1:71" s="1" customFormat="1" ht="16.5" customHeight="1">
      <c r="B23" s="17"/>
      <c r="E23" s="195" t="s">
        <v>1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R23" s="17"/>
    </row>
    <row r="24" spans="1:71" s="1" customFormat="1" ht="6.9" customHeight="1">
      <c r="B24" s="17"/>
      <c r="AR24" s="17"/>
    </row>
    <row r="25" spans="1:71" s="1" customFormat="1" ht="6.9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5" customHeight="1">
      <c r="A26" s="26"/>
      <c r="B26" s="27"/>
      <c r="C26" s="26"/>
      <c r="D26" s="28" t="s">
        <v>27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6">
        <f>ROUND(AG94,2)</f>
        <v>0</v>
      </c>
      <c r="AL26" s="197"/>
      <c r="AM26" s="197"/>
      <c r="AN26" s="197"/>
      <c r="AO26" s="197"/>
      <c r="AP26" s="26"/>
      <c r="AQ26" s="26"/>
      <c r="AR26" s="27"/>
      <c r="BE26" s="26"/>
    </row>
    <row r="27" spans="1:71" s="2" customFormat="1" ht="6.9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3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8" t="s">
        <v>28</v>
      </c>
      <c r="M28" s="198"/>
      <c r="N28" s="198"/>
      <c r="O28" s="198"/>
      <c r="P28" s="198"/>
      <c r="Q28" s="26"/>
      <c r="R28" s="26"/>
      <c r="S28" s="26"/>
      <c r="T28" s="26"/>
      <c r="U28" s="26"/>
      <c r="V28" s="26"/>
      <c r="W28" s="198" t="s">
        <v>29</v>
      </c>
      <c r="X28" s="198"/>
      <c r="Y28" s="198"/>
      <c r="Z28" s="198"/>
      <c r="AA28" s="198"/>
      <c r="AB28" s="198"/>
      <c r="AC28" s="198"/>
      <c r="AD28" s="198"/>
      <c r="AE28" s="198"/>
      <c r="AF28" s="26"/>
      <c r="AG28" s="26"/>
      <c r="AH28" s="26"/>
      <c r="AI28" s="26"/>
      <c r="AJ28" s="26"/>
      <c r="AK28" s="198" t="s">
        <v>30</v>
      </c>
      <c r="AL28" s="198"/>
      <c r="AM28" s="198"/>
      <c r="AN28" s="198"/>
      <c r="AO28" s="198"/>
      <c r="AP28" s="26"/>
      <c r="AQ28" s="26"/>
      <c r="AR28" s="27"/>
      <c r="BE28" s="26"/>
    </row>
    <row r="29" spans="1:71" s="3" customFormat="1" ht="14.4" customHeight="1">
      <c r="B29" s="31"/>
      <c r="D29" s="23" t="s">
        <v>31</v>
      </c>
      <c r="F29" s="23" t="s">
        <v>32</v>
      </c>
      <c r="L29" s="188">
        <v>0.2</v>
      </c>
      <c r="M29" s="187"/>
      <c r="N29" s="187"/>
      <c r="O29" s="187"/>
      <c r="P29" s="187"/>
      <c r="W29" s="186">
        <f>ROUND(AZ94, 2)</f>
        <v>0</v>
      </c>
      <c r="X29" s="187"/>
      <c r="Y29" s="187"/>
      <c r="Z29" s="187"/>
      <c r="AA29" s="187"/>
      <c r="AB29" s="187"/>
      <c r="AC29" s="187"/>
      <c r="AD29" s="187"/>
      <c r="AE29" s="187"/>
      <c r="AK29" s="186">
        <f>ROUND(AV94, 2)</f>
        <v>0</v>
      </c>
      <c r="AL29" s="187"/>
      <c r="AM29" s="187"/>
      <c r="AN29" s="187"/>
      <c r="AO29" s="187"/>
      <c r="AR29" s="31"/>
    </row>
    <row r="30" spans="1:71" s="3" customFormat="1" ht="14.4" customHeight="1">
      <c r="B30" s="31"/>
      <c r="F30" s="23" t="s">
        <v>33</v>
      </c>
      <c r="L30" s="188">
        <v>0.2</v>
      </c>
      <c r="M30" s="187"/>
      <c r="N30" s="187"/>
      <c r="O30" s="187"/>
      <c r="P30" s="187"/>
      <c r="W30" s="186">
        <f>ROUND(BA94, 2)</f>
        <v>0</v>
      </c>
      <c r="X30" s="187"/>
      <c r="Y30" s="187"/>
      <c r="Z30" s="187"/>
      <c r="AA30" s="187"/>
      <c r="AB30" s="187"/>
      <c r="AC30" s="187"/>
      <c r="AD30" s="187"/>
      <c r="AE30" s="187"/>
      <c r="AK30" s="186">
        <f>ROUND(AW94, 2)</f>
        <v>0</v>
      </c>
      <c r="AL30" s="187"/>
      <c r="AM30" s="187"/>
      <c r="AN30" s="187"/>
      <c r="AO30" s="187"/>
      <c r="AR30" s="31"/>
    </row>
    <row r="31" spans="1:71" s="3" customFormat="1" ht="14.4" hidden="1" customHeight="1">
      <c r="B31" s="31"/>
      <c r="F31" s="23" t="s">
        <v>34</v>
      </c>
      <c r="L31" s="188">
        <v>0.2</v>
      </c>
      <c r="M31" s="187"/>
      <c r="N31" s="187"/>
      <c r="O31" s="187"/>
      <c r="P31" s="187"/>
      <c r="W31" s="186">
        <f>ROUND(BB94, 2)</f>
        <v>0</v>
      </c>
      <c r="X31" s="187"/>
      <c r="Y31" s="187"/>
      <c r="Z31" s="187"/>
      <c r="AA31" s="187"/>
      <c r="AB31" s="187"/>
      <c r="AC31" s="187"/>
      <c r="AD31" s="187"/>
      <c r="AE31" s="187"/>
      <c r="AK31" s="186">
        <v>0</v>
      </c>
      <c r="AL31" s="187"/>
      <c r="AM31" s="187"/>
      <c r="AN31" s="187"/>
      <c r="AO31" s="187"/>
      <c r="AR31" s="31"/>
    </row>
    <row r="32" spans="1:71" s="3" customFormat="1" ht="14.4" hidden="1" customHeight="1">
      <c r="B32" s="31"/>
      <c r="F32" s="23" t="s">
        <v>35</v>
      </c>
      <c r="L32" s="188">
        <v>0.2</v>
      </c>
      <c r="M32" s="187"/>
      <c r="N32" s="187"/>
      <c r="O32" s="187"/>
      <c r="P32" s="187"/>
      <c r="W32" s="186">
        <f>ROUND(BC94, 2)</f>
        <v>0</v>
      </c>
      <c r="X32" s="187"/>
      <c r="Y32" s="187"/>
      <c r="Z32" s="187"/>
      <c r="AA32" s="187"/>
      <c r="AB32" s="187"/>
      <c r="AC32" s="187"/>
      <c r="AD32" s="187"/>
      <c r="AE32" s="187"/>
      <c r="AK32" s="186">
        <v>0</v>
      </c>
      <c r="AL32" s="187"/>
      <c r="AM32" s="187"/>
      <c r="AN32" s="187"/>
      <c r="AO32" s="187"/>
      <c r="AR32" s="31"/>
    </row>
    <row r="33" spans="1:57" s="3" customFormat="1" ht="14.4" hidden="1" customHeight="1">
      <c r="B33" s="31"/>
      <c r="F33" s="23" t="s">
        <v>36</v>
      </c>
      <c r="L33" s="188">
        <v>0</v>
      </c>
      <c r="M33" s="187"/>
      <c r="N33" s="187"/>
      <c r="O33" s="187"/>
      <c r="P33" s="187"/>
      <c r="W33" s="186">
        <f>ROUND(BD94, 2)</f>
        <v>0</v>
      </c>
      <c r="X33" s="187"/>
      <c r="Y33" s="187"/>
      <c r="Z33" s="187"/>
      <c r="AA33" s="187"/>
      <c r="AB33" s="187"/>
      <c r="AC33" s="187"/>
      <c r="AD33" s="187"/>
      <c r="AE33" s="187"/>
      <c r="AK33" s="186">
        <v>0</v>
      </c>
      <c r="AL33" s="187"/>
      <c r="AM33" s="187"/>
      <c r="AN33" s="187"/>
      <c r="AO33" s="187"/>
      <c r="AR33" s="31"/>
    </row>
    <row r="34" spans="1:57" s="2" customFormat="1" ht="6.9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5" customHeight="1">
      <c r="A35" s="26"/>
      <c r="B35" s="27"/>
      <c r="C35" s="32"/>
      <c r="D35" s="33" t="s">
        <v>37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38</v>
      </c>
      <c r="U35" s="34"/>
      <c r="V35" s="34"/>
      <c r="W35" s="34"/>
      <c r="X35" s="189" t="s">
        <v>39</v>
      </c>
      <c r="Y35" s="190"/>
      <c r="Z35" s="190"/>
      <c r="AA35" s="190"/>
      <c r="AB35" s="190"/>
      <c r="AC35" s="34"/>
      <c r="AD35" s="34"/>
      <c r="AE35" s="34"/>
      <c r="AF35" s="34"/>
      <c r="AG35" s="34"/>
      <c r="AH35" s="34"/>
      <c r="AI35" s="34"/>
      <c r="AJ35" s="34"/>
      <c r="AK35" s="191">
        <f>SUM(AK26:AK33)</f>
        <v>0</v>
      </c>
      <c r="AL35" s="190"/>
      <c r="AM35" s="190"/>
      <c r="AN35" s="190"/>
      <c r="AO35" s="192"/>
      <c r="AP35" s="32"/>
      <c r="AQ35" s="32"/>
      <c r="AR35" s="27"/>
      <c r="BE35" s="26"/>
    </row>
    <row r="36" spans="1:57" s="2" customFormat="1" ht="6.9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36"/>
      <c r="D49" s="37" t="s">
        <v>40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41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.2">
      <c r="A60" s="26"/>
      <c r="B60" s="27"/>
      <c r="C60" s="26"/>
      <c r="D60" s="39" t="s">
        <v>42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42</v>
      </c>
      <c r="AI60" s="29"/>
      <c r="AJ60" s="29"/>
      <c r="AK60" s="29"/>
      <c r="AL60" s="29"/>
      <c r="AM60" s="39" t="s">
        <v>43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3.2">
      <c r="A64" s="26"/>
      <c r="B64" s="27"/>
      <c r="C64" s="26"/>
      <c r="D64" s="37" t="s">
        <v>44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.2">
      <c r="A75" s="26"/>
      <c r="B75" s="27"/>
      <c r="C75" s="26"/>
      <c r="D75" s="39" t="s">
        <v>42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42</v>
      </c>
      <c r="AI75" s="29"/>
      <c r="AJ75" s="29"/>
      <c r="AK75" s="29"/>
      <c r="AL75" s="29"/>
      <c r="AM75" s="39" t="s">
        <v>43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" customHeight="1">
      <c r="A82" s="26"/>
      <c r="B82" s="27"/>
      <c r="C82" s="18" t="s">
        <v>46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10</v>
      </c>
      <c r="L84" s="4">
        <f>K5</f>
        <v>0</v>
      </c>
      <c r="AR84" s="45"/>
    </row>
    <row r="85" spans="1:91" s="5" customFormat="1" ht="36.9" customHeight="1">
      <c r="B85" s="46"/>
      <c r="C85" s="47" t="s">
        <v>12</v>
      </c>
      <c r="L85" s="177" t="str">
        <f>K6</f>
        <v>Oprava fasády a výmena klampiarskych častí budova A - II. etapa</v>
      </c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R85" s="46"/>
    </row>
    <row r="86" spans="1:91" s="2" customFormat="1" ht="6.9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15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17</v>
      </c>
      <c r="AJ87" s="26"/>
      <c r="AK87" s="26"/>
      <c r="AL87" s="26"/>
      <c r="AM87" s="179" t="str">
        <f>IF(AN8= "","",AN8)</f>
        <v/>
      </c>
      <c r="AN87" s="179"/>
      <c r="AO87" s="26"/>
      <c r="AP87" s="26"/>
      <c r="AQ87" s="26"/>
      <c r="AR87" s="27"/>
      <c r="BE87" s="26"/>
    </row>
    <row r="88" spans="1:91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15" customHeight="1">
      <c r="A89" s="26"/>
      <c r="B89" s="27"/>
      <c r="C89" s="23" t="s">
        <v>18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SPŠ elektrotechnicka, Komenského 44, 040 01 Košice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22</v>
      </c>
      <c r="AJ89" s="26"/>
      <c r="AK89" s="26"/>
      <c r="AL89" s="26"/>
      <c r="AM89" s="180" t="str">
        <f>IF(E17="","",E17)</f>
        <v xml:space="preserve"> </v>
      </c>
      <c r="AN89" s="181"/>
      <c r="AO89" s="181"/>
      <c r="AP89" s="181"/>
      <c r="AQ89" s="26"/>
      <c r="AR89" s="27"/>
      <c r="AS89" s="182" t="s">
        <v>47</v>
      </c>
      <c r="AT89" s="183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15" customHeight="1">
      <c r="A90" s="26"/>
      <c r="B90" s="27"/>
      <c r="C90" s="23" t="s">
        <v>21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25</v>
      </c>
      <c r="AJ90" s="26"/>
      <c r="AK90" s="26"/>
      <c r="AL90" s="26"/>
      <c r="AM90" s="180" t="str">
        <f>IF(E20="","",E20)</f>
        <v xml:space="preserve"> </v>
      </c>
      <c r="AN90" s="181"/>
      <c r="AO90" s="181"/>
      <c r="AP90" s="181"/>
      <c r="AQ90" s="26"/>
      <c r="AR90" s="27"/>
      <c r="AS90" s="184"/>
      <c r="AT90" s="185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8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4"/>
      <c r="AT91" s="185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70" t="s">
        <v>48</v>
      </c>
      <c r="D92" s="171"/>
      <c r="E92" s="171"/>
      <c r="F92" s="171"/>
      <c r="G92" s="171"/>
      <c r="H92" s="54"/>
      <c r="I92" s="172" t="s">
        <v>49</v>
      </c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3" t="s">
        <v>50</v>
      </c>
      <c r="AH92" s="171"/>
      <c r="AI92" s="171"/>
      <c r="AJ92" s="171"/>
      <c r="AK92" s="171"/>
      <c r="AL92" s="171"/>
      <c r="AM92" s="171"/>
      <c r="AN92" s="172" t="s">
        <v>51</v>
      </c>
      <c r="AO92" s="171"/>
      <c r="AP92" s="174"/>
      <c r="AQ92" s="55" t="s">
        <v>52</v>
      </c>
      <c r="AR92" s="27"/>
      <c r="AS92" s="56" t="s">
        <v>53</v>
      </c>
      <c r="AT92" s="57" t="s">
        <v>54</v>
      </c>
      <c r="AU92" s="57" t="s">
        <v>55</v>
      </c>
      <c r="AV92" s="57" t="s">
        <v>56</v>
      </c>
      <c r="AW92" s="57" t="s">
        <v>57</v>
      </c>
      <c r="AX92" s="57" t="s">
        <v>58</v>
      </c>
      <c r="AY92" s="57" t="s">
        <v>59</v>
      </c>
      <c r="AZ92" s="57" t="s">
        <v>60</v>
      </c>
      <c r="BA92" s="57" t="s">
        <v>61</v>
      </c>
      <c r="BB92" s="57" t="s">
        <v>62</v>
      </c>
      <c r="BC92" s="57" t="s">
        <v>63</v>
      </c>
      <c r="BD92" s="58" t="s">
        <v>64</v>
      </c>
      <c r="BE92" s="26"/>
    </row>
    <row r="93" spans="1:91" s="2" customFormat="1" ht="10.8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" customHeight="1">
      <c r="B94" s="62"/>
      <c r="C94" s="63" t="s">
        <v>65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5">
        <f>ROUND(SUM(AG95:AG97),2)</f>
        <v>0</v>
      </c>
      <c r="AH94" s="175"/>
      <c r="AI94" s="175"/>
      <c r="AJ94" s="175"/>
      <c r="AK94" s="175"/>
      <c r="AL94" s="175"/>
      <c r="AM94" s="175"/>
      <c r="AN94" s="176">
        <f>SUM(AG94,AT94)</f>
        <v>0</v>
      </c>
      <c r="AO94" s="176"/>
      <c r="AP94" s="176"/>
      <c r="AQ94" s="66" t="s">
        <v>1</v>
      </c>
      <c r="AR94" s="62"/>
      <c r="AS94" s="67">
        <f>ROUND(SUM(AS95:AS97),2)</f>
        <v>0</v>
      </c>
      <c r="AT94" s="68">
        <f>ROUND(SUM(AV94:AW94),2)</f>
        <v>0</v>
      </c>
      <c r="AU94" s="69">
        <f>ROUND(SUM(AU95:AU97),5)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ROUND(SUM(AZ95:AZ97),2)</f>
        <v>0</v>
      </c>
      <c r="BA94" s="68">
        <f>ROUND(SUM(BA95:BA97),2)</f>
        <v>0</v>
      </c>
      <c r="BB94" s="68">
        <f>ROUND(SUM(BB95:BB97),2)</f>
        <v>0</v>
      </c>
      <c r="BC94" s="68">
        <f>ROUND(SUM(BC95:BC97),2)</f>
        <v>0</v>
      </c>
      <c r="BD94" s="70">
        <f>ROUND(SUM(BD95:BD97),2)</f>
        <v>0</v>
      </c>
      <c r="BS94" s="71" t="s">
        <v>66</v>
      </c>
      <c r="BT94" s="71" t="s">
        <v>67</v>
      </c>
      <c r="BU94" s="72" t="s">
        <v>68</v>
      </c>
      <c r="BV94" s="71" t="s">
        <v>11</v>
      </c>
      <c r="BW94" s="71" t="s">
        <v>4</v>
      </c>
      <c r="BX94" s="71" t="s">
        <v>69</v>
      </c>
      <c r="CL94" s="71" t="s">
        <v>1</v>
      </c>
    </row>
    <row r="95" spans="1:91" s="7" customFormat="1" ht="24.75" customHeight="1">
      <c r="A95" s="73" t="s">
        <v>70</v>
      </c>
      <c r="B95" s="74"/>
      <c r="C95" s="75"/>
      <c r="D95" s="169" t="s">
        <v>71</v>
      </c>
      <c r="E95" s="169"/>
      <c r="F95" s="169"/>
      <c r="G95" s="169"/>
      <c r="H95" s="169"/>
      <c r="I95" s="76"/>
      <c r="J95" s="169" t="s">
        <v>72</v>
      </c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  <c r="AG95" s="167">
        <f>'01 - Oprava fasády a výme...'!J30</f>
        <v>0</v>
      </c>
      <c r="AH95" s="168"/>
      <c r="AI95" s="168"/>
      <c r="AJ95" s="168"/>
      <c r="AK95" s="168"/>
      <c r="AL95" s="168"/>
      <c r="AM95" s="168"/>
      <c r="AN95" s="167">
        <f>SUM(AG95,AT95)</f>
        <v>0</v>
      </c>
      <c r="AO95" s="168"/>
      <c r="AP95" s="168"/>
      <c r="AQ95" s="77" t="s">
        <v>73</v>
      </c>
      <c r="AR95" s="74"/>
      <c r="AS95" s="78">
        <v>0</v>
      </c>
      <c r="AT95" s="79">
        <f>ROUND(SUM(AV95:AW95),2)</f>
        <v>0</v>
      </c>
      <c r="AU95" s="80">
        <f>'01 - Oprava fasády a výme...'!P127</f>
        <v>0</v>
      </c>
      <c r="AV95" s="79">
        <f>'01 - Oprava fasády a výme...'!J33</f>
        <v>0</v>
      </c>
      <c r="AW95" s="79">
        <f>'01 - Oprava fasády a výme...'!J34</f>
        <v>0</v>
      </c>
      <c r="AX95" s="79">
        <f>'01 - Oprava fasády a výme...'!J35</f>
        <v>0</v>
      </c>
      <c r="AY95" s="79">
        <f>'01 - Oprava fasády a výme...'!J36</f>
        <v>0</v>
      </c>
      <c r="AZ95" s="79">
        <f>'01 - Oprava fasády a výme...'!F33</f>
        <v>0</v>
      </c>
      <c r="BA95" s="79">
        <f>'01 - Oprava fasády a výme...'!F34</f>
        <v>0</v>
      </c>
      <c r="BB95" s="79">
        <f>'01 - Oprava fasády a výme...'!F35</f>
        <v>0</v>
      </c>
      <c r="BC95" s="79">
        <f>'01 - Oprava fasády a výme...'!F36</f>
        <v>0</v>
      </c>
      <c r="BD95" s="81">
        <f>'01 - Oprava fasády a výme...'!F37</f>
        <v>0</v>
      </c>
      <c r="BT95" s="82" t="s">
        <v>74</v>
      </c>
      <c r="BV95" s="82" t="s">
        <v>11</v>
      </c>
      <c r="BW95" s="82" t="s">
        <v>75</v>
      </c>
      <c r="BX95" s="82" t="s">
        <v>4</v>
      </c>
      <c r="CL95" s="82" t="s">
        <v>1</v>
      </c>
      <c r="CM95" s="82" t="s">
        <v>67</v>
      </c>
    </row>
    <row r="96" spans="1:91" s="7" customFormat="1" ht="24.75" customHeight="1">
      <c r="A96" s="73" t="s">
        <v>70</v>
      </c>
      <c r="B96" s="74"/>
      <c r="C96" s="75"/>
      <c r="D96" s="169" t="s">
        <v>76</v>
      </c>
      <c r="E96" s="169"/>
      <c r="F96" s="169"/>
      <c r="G96" s="169"/>
      <c r="H96" s="169"/>
      <c r="I96" s="76"/>
      <c r="J96" s="169" t="s">
        <v>77</v>
      </c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  <c r="AG96" s="167">
        <f>'02 - Oprava fasády a výme...'!J30</f>
        <v>0</v>
      </c>
      <c r="AH96" s="168"/>
      <c r="AI96" s="168"/>
      <c r="AJ96" s="168"/>
      <c r="AK96" s="168"/>
      <c r="AL96" s="168"/>
      <c r="AM96" s="168"/>
      <c r="AN96" s="167">
        <f>SUM(AG96,AT96)</f>
        <v>0</v>
      </c>
      <c r="AO96" s="168"/>
      <c r="AP96" s="168"/>
      <c r="AQ96" s="77" t="s">
        <v>73</v>
      </c>
      <c r="AR96" s="74"/>
      <c r="AS96" s="78">
        <v>0</v>
      </c>
      <c r="AT96" s="79">
        <f>ROUND(SUM(AV96:AW96),2)</f>
        <v>0</v>
      </c>
      <c r="AU96" s="80">
        <f>'02 - Oprava fasády a výme...'!P127</f>
        <v>0</v>
      </c>
      <c r="AV96" s="79">
        <f>'02 - Oprava fasády a výme...'!J33</f>
        <v>0</v>
      </c>
      <c r="AW96" s="79">
        <f>'02 - Oprava fasády a výme...'!J34</f>
        <v>0</v>
      </c>
      <c r="AX96" s="79">
        <f>'02 - Oprava fasády a výme...'!J35</f>
        <v>0</v>
      </c>
      <c r="AY96" s="79">
        <f>'02 - Oprava fasády a výme...'!J36</f>
        <v>0</v>
      </c>
      <c r="AZ96" s="79">
        <f>'02 - Oprava fasády a výme...'!F33</f>
        <v>0</v>
      </c>
      <c r="BA96" s="79">
        <f>'02 - Oprava fasády a výme...'!F34</f>
        <v>0</v>
      </c>
      <c r="BB96" s="79">
        <f>'02 - Oprava fasády a výme...'!F35</f>
        <v>0</v>
      </c>
      <c r="BC96" s="79">
        <f>'02 - Oprava fasády a výme...'!F36</f>
        <v>0</v>
      </c>
      <c r="BD96" s="81">
        <f>'02 - Oprava fasády a výme...'!F37</f>
        <v>0</v>
      </c>
      <c r="BT96" s="82" t="s">
        <v>74</v>
      </c>
      <c r="BV96" s="82" t="s">
        <v>11</v>
      </c>
      <c r="BW96" s="82" t="s">
        <v>78</v>
      </c>
      <c r="BX96" s="82" t="s">
        <v>4</v>
      </c>
      <c r="CL96" s="82" t="s">
        <v>1</v>
      </c>
      <c r="CM96" s="82" t="s">
        <v>67</v>
      </c>
    </row>
    <row r="97" spans="1:91" s="7" customFormat="1" ht="24.75" customHeight="1">
      <c r="A97" s="73" t="s">
        <v>70</v>
      </c>
      <c r="B97" s="74"/>
      <c r="C97" s="75"/>
      <c r="D97" s="169" t="s">
        <v>79</v>
      </c>
      <c r="E97" s="169"/>
      <c r="F97" s="169"/>
      <c r="G97" s="169"/>
      <c r="H97" s="169"/>
      <c r="I97" s="76"/>
      <c r="J97" s="169" t="s">
        <v>80</v>
      </c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  <c r="AG97" s="167">
        <f>'03 - Oprava fasády a výme...'!J30</f>
        <v>0</v>
      </c>
      <c r="AH97" s="168"/>
      <c r="AI97" s="168"/>
      <c r="AJ97" s="168"/>
      <c r="AK97" s="168"/>
      <c r="AL97" s="168"/>
      <c r="AM97" s="168"/>
      <c r="AN97" s="167">
        <f>SUM(AG97,AT97)</f>
        <v>0</v>
      </c>
      <c r="AO97" s="168"/>
      <c r="AP97" s="168"/>
      <c r="AQ97" s="77" t="s">
        <v>73</v>
      </c>
      <c r="AR97" s="74"/>
      <c r="AS97" s="83">
        <v>0</v>
      </c>
      <c r="AT97" s="84">
        <f>ROUND(SUM(AV97:AW97),2)</f>
        <v>0</v>
      </c>
      <c r="AU97" s="85">
        <f>'03 - Oprava fasády a výme...'!P130</f>
        <v>0</v>
      </c>
      <c r="AV97" s="84">
        <f>'03 - Oprava fasády a výme...'!J33</f>
        <v>0</v>
      </c>
      <c r="AW97" s="84">
        <f>'03 - Oprava fasády a výme...'!J34</f>
        <v>0</v>
      </c>
      <c r="AX97" s="84">
        <f>'03 - Oprava fasády a výme...'!J35</f>
        <v>0</v>
      </c>
      <c r="AY97" s="84">
        <f>'03 - Oprava fasády a výme...'!J36</f>
        <v>0</v>
      </c>
      <c r="AZ97" s="84">
        <f>'03 - Oprava fasády a výme...'!F33</f>
        <v>0</v>
      </c>
      <c r="BA97" s="84">
        <f>'03 - Oprava fasády a výme...'!F34</f>
        <v>0</v>
      </c>
      <c r="BB97" s="84">
        <f>'03 - Oprava fasády a výme...'!F35</f>
        <v>0</v>
      </c>
      <c r="BC97" s="84">
        <f>'03 - Oprava fasády a výme...'!F36</f>
        <v>0</v>
      </c>
      <c r="BD97" s="86">
        <f>'03 - Oprava fasády a výme...'!F37</f>
        <v>0</v>
      </c>
      <c r="BT97" s="82" t="s">
        <v>74</v>
      </c>
      <c r="BV97" s="82" t="s">
        <v>11</v>
      </c>
      <c r="BW97" s="82" t="s">
        <v>81</v>
      </c>
      <c r="BX97" s="82" t="s">
        <v>4</v>
      </c>
      <c r="CL97" s="82" t="s">
        <v>1</v>
      </c>
      <c r="CM97" s="82" t="s">
        <v>67</v>
      </c>
    </row>
    <row r="98" spans="1:91" s="2" customFormat="1" ht="30" customHeight="1">
      <c r="A98" s="26"/>
      <c r="B98" s="27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7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91" s="2" customFormat="1" ht="6.9" customHeight="1">
      <c r="A99" s="26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27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</sheetData>
  <mergeCells count="48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01 - Oprava fasády a výme...'!C2" display="/" xr:uid="{00000000-0004-0000-0000-000000000000}"/>
    <hyperlink ref="A96" location="'02 - Oprava fasády a výme...'!C2" display="/" xr:uid="{00000000-0004-0000-0000-000001000000}"/>
    <hyperlink ref="A97" location="'03 - Oprava fasády a výme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75"/>
  <sheetViews>
    <sheetView showGridLines="0" workbookViewId="0">
      <selection activeCell="E27" sqref="E27:H31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6.9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4" t="s">
        <v>75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67</v>
      </c>
    </row>
    <row r="4" spans="1:46" s="1" customFormat="1" ht="24.9" customHeight="1">
      <c r="B4" s="17"/>
      <c r="D4" s="18" t="s">
        <v>82</v>
      </c>
      <c r="L4" s="17"/>
      <c r="M4" s="88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0" t="str">
        <f>'Rekapitulácia stavby'!K6</f>
        <v>Oprava fasády a výmena klampiarskych častí budova A - II. etapa</v>
      </c>
      <c r="F7" s="201"/>
      <c r="G7" s="201"/>
      <c r="H7" s="201"/>
      <c r="L7" s="17"/>
    </row>
    <row r="8" spans="1:46" s="2" customFormat="1" ht="12" customHeight="1">
      <c r="A8" s="26"/>
      <c r="B8" s="27"/>
      <c r="C8" s="26"/>
      <c r="D8" s="23" t="s">
        <v>83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30" customHeight="1">
      <c r="A9" s="26"/>
      <c r="B9" s="27"/>
      <c r="C9" s="26"/>
      <c r="D9" s="26"/>
      <c r="E9" s="177" t="s">
        <v>84</v>
      </c>
      <c r="F9" s="199"/>
      <c r="G9" s="199"/>
      <c r="H9" s="19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13</v>
      </c>
      <c r="E11" s="26"/>
      <c r="F11" s="21" t="s">
        <v>1</v>
      </c>
      <c r="G11" s="26"/>
      <c r="H11" s="26"/>
      <c r="I11" s="23" t="s">
        <v>14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15</v>
      </c>
      <c r="E12" s="26"/>
      <c r="F12" s="21" t="s">
        <v>16</v>
      </c>
      <c r="G12" s="26"/>
      <c r="H12" s="26"/>
      <c r="I12" s="23" t="s">
        <v>17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18</v>
      </c>
      <c r="E14" s="26"/>
      <c r="F14" s="26"/>
      <c r="G14" s="26"/>
      <c r="H14" s="26"/>
      <c r="I14" s="23" t="s">
        <v>19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331</v>
      </c>
      <c r="F15" s="26"/>
      <c r="G15" s="26"/>
      <c r="H15" s="26"/>
      <c r="I15" s="23" t="s">
        <v>20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21</v>
      </c>
      <c r="E17" s="26"/>
      <c r="F17" s="26"/>
      <c r="G17" s="26"/>
      <c r="H17" s="26"/>
      <c r="I17" s="23" t="s">
        <v>19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3" t="str">
        <f>'Rekapitulácia stavby'!E14</f>
        <v xml:space="preserve"> </v>
      </c>
      <c r="F18" s="193"/>
      <c r="G18" s="193"/>
      <c r="H18" s="193"/>
      <c r="I18" s="23" t="s">
        <v>20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22</v>
      </c>
      <c r="E20" s="26"/>
      <c r="F20" s="26"/>
      <c r="G20" s="26"/>
      <c r="H20" s="26"/>
      <c r="I20" s="23" t="s">
        <v>19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20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25</v>
      </c>
      <c r="E23" s="26"/>
      <c r="F23" s="26"/>
      <c r="G23" s="26"/>
      <c r="H23" s="26"/>
      <c r="I23" s="23" t="s">
        <v>19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20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26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5" t="s">
        <v>1</v>
      </c>
      <c r="F27" s="195"/>
      <c r="G27" s="195"/>
      <c r="H27" s="195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27</v>
      </c>
      <c r="E30" s="26"/>
      <c r="F30" s="26"/>
      <c r="G30" s="26"/>
      <c r="H30" s="26"/>
      <c r="I30" s="26"/>
      <c r="J30" s="65">
        <f>ROUND(J127,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29</v>
      </c>
      <c r="G32" s="26"/>
      <c r="H32" s="26"/>
      <c r="I32" s="30" t="s">
        <v>28</v>
      </c>
      <c r="J32" s="30" t="s">
        <v>30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3" t="s">
        <v>31</v>
      </c>
      <c r="E33" s="23" t="s">
        <v>32</v>
      </c>
      <c r="F33" s="94">
        <f>ROUND((SUM(BE127:BE174)),  2)</f>
        <v>0</v>
      </c>
      <c r="G33" s="26"/>
      <c r="H33" s="26"/>
      <c r="I33" s="95">
        <v>0.2</v>
      </c>
      <c r="J33" s="94">
        <f>ROUND(((SUM(BE127:BE174))*I33),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23" t="s">
        <v>33</v>
      </c>
      <c r="F34" s="94">
        <f>ROUND((SUM(BF127:BF174)),  2)</f>
        <v>0</v>
      </c>
      <c r="G34" s="26"/>
      <c r="H34" s="26"/>
      <c r="I34" s="95">
        <v>0.2</v>
      </c>
      <c r="J34" s="94">
        <f>ROUND(((SUM(BF127:BF174))*I34),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34</v>
      </c>
      <c r="F35" s="94">
        <f>ROUND((SUM(BG127:BG174)),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35</v>
      </c>
      <c r="F36" s="94">
        <f>ROUND((SUM(BH127:BH174)),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23" t="s">
        <v>36</v>
      </c>
      <c r="F37" s="94">
        <f>ROUND((SUM(BI127:BI174)),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37</v>
      </c>
      <c r="E39" s="54"/>
      <c r="F39" s="54"/>
      <c r="G39" s="98" t="s">
        <v>38</v>
      </c>
      <c r="H39" s="99" t="s">
        <v>39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6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42</v>
      </c>
      <c r="E61" s="29"/>
      <c r="F61" s="102" t="s">
        <v>43</v>
      </c>
      <c r="G61" s="39" t="s">
        <v>42</v>
      </c>
      <c r="H61" s="29"/>
      <c r="I61" s="29"/>
      <c r="J61" s="103" t="s">
        <v>43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44</v>
      </c>
      <c r="E65" s="40"/>
      <c r="F65" s="40"/>
      <c r="G65" s="37" t="s">
        <v>45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42</v>
      </c>
      <c r="E76" s="29"/>
      <c r="F76" s="102" t="s">
        <v>43</v>
      </c>
      <c r="G76" s="39" t="s">
        <v>42</v>
      </c>
      <c r="H76" s="29"/>
      <c r="I76" s="29"/>
      <c r="J76" s="103" t="s">
        <v>43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0" t="str">
        <f>E7</f>
        <v>Oprava fasády a výmena klampiarskych častí budova A - II. etapa</v>
      </c>
      <c r="F85" s="201"/>
      <c r="G85" s="201"/>
      <c r="H85" s="20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83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30" customHeight="1">
      <c r="A87" s="26"/>
      <c r="B87" s="27"/>
      <c r="C87" s="26"/>
      <c r="D87" s="26"/>
      <c r="E87" s="177" t="str">
        <f>E9</f>
        <v xml:space="preserve">01 - Oprava fasády a výmena klampiarských časti budova A - južná časť  </v>
      </c>
      <c r="F87" s="199"/>
      <c r="G87" s="199"/>
      <c r="H87" s="19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15</v>
      </c>
      <c r="D89" s="26"/>
      <c r="E89" s="26"/>
      <c r="F89" s="21" t="str">
        <f>F12</f>
        <v xml:space="preserve"> </v>
      </c>
      <c r="G89" s="26"/>
      <c r="H89" s="26"/>
      <c r="I89" s="23" t="s">
        <v>17</v>
      </c>
      <c r="J89" s="49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18</v>
      </c>
      <c r="D91" s="26"/>
      <c r="E91" s="26"/>
      <c r="F91" s="21" t="str">
        <f>E15</f>
        <v>SPŠ elektrotechnicka, Komenského 44, 040 01 Košice</v>
      </c>
      <c r="G91" s="26"/>
      <c r="H91" s="26"/>
      <c r="I91" s="23" t="s">
        <v>22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21</v>
      </c>
      <c r="D92" s="26"/>
      <c r="E92" s="26"/>
      <c r="F92" s="21" t="str">
        <f>IF(E18="","",E18)</f>
        <v xml:space="preserve"> </v>
      </c>
      <c r="G92" s="26"/>
      <c r="H92" s="26"/>
      <c r="I92" s="23" t="s">
        <v>25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86</v>
      </c>
      <c r="D94" s="96"/>
      <c r="E94" s="96"/>
      <c r="F94" s="96"/>
      <c r="G94" s="96"/>
      <c r="H94" s="96"/>
      <c r="I94" s="96"/>
      <c r="J94" s="105" t="s">
        <v>87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06" t="s">
        <v>88</v>
      </c>
      <c r="D96" s="26"/>
      <c r="E96" s="26"/>
      <c r="F96" s="26"/>
      <c r="G96" s="26"/>
      <c r="H96" s="26"/>
      <c r="I96" s="26"/>
      <c r="J96" s="65">
        <f>J127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89</v>
      </c>
    </row>
    <row r="97" spans="1:31" s="9" customFormat="1" ht="24.9" customHeight="1">
      <c r="B97" s="107"/>
      <c r="D97" s="108" t="s">
        <v>90</v>
      </c>
      <c r="E97" s="109"/>
      <c r="F97" s="109"/>
      <c r="G97" s="109"/>
      <c r="H97" s="109"/>
      <c r="I97" s="109"/>
      <c r="J97" s="110">
        <f>J128</f>
        <v>0</v>
      </c>
      <c r="L97" s="107"/>
    </row>
    <row r="98" spans="1:31" s="10" customFormat="1" ht="19.95" customHeight="1">
      <c r="B98" s="111"/>
      <c r="D98" s="112" t="s">
        <v>91</v>
      </c>
      <c r="E98" s="113"/>
      <c r="F98" s="113"/>
      <c r="G98" s="113"/>
      <c r="H98" s="113"/>
      <c r="I98" s="113"/>
      <c r="J98" s="114">
        <f>J129</f>
        <v>0</v>
      </c>
      <c r="L98" s="111"/>
    </row>
    <row r="99" spans="1:31" s="10" customFormat="1" ht="19.95" customHeight="1">
      <c r="B99" s="111"/>
      <c r="D99" s="112" t="s">
        <v>92</v>
      </c>
      <c r="E99" s="113"/>
      <c r="F99" s="113"/>
      <c r="G99" s="113"/>
      <c r="H99" s="113"/>
      <c r="I99" s="113"/>
      <c r="J99" s="114">
        <f>J133</f>
        <v>0</v>
      </c>
      <c r="L99" s="111"/>
    </row>
    <row r="100" spans="1:31" s="10" customFormat="1" ht="19.95" customHeight="1">
      <c r="B100" s="111"/>
      <c r="D100" s="112" t="s">
        <v>93</v>
      </c>
      <c r="E100" s="113"/>
      <c r="F100" s="113"/>
      <c r="G100" s="113"/>
      <c r="H100" s="113"/>
      <c r="I100" s="113"/>
      <c r="J100" s="114">
        <f>J137</f>
        <v>0</v>
      </c>
      <c r="L100" s="111"/>
    </row>
    <row r="101" spans="1:31" s="10" customFormat="1" ht="19.95" customHeight="1">
      <c r="B101" s="111"/>
      <c r="D101" s="112" t="s">
        <v>94</v>
      </c>
      <c r="E101" s="113"/>
      <c r="F101" s="113"/>
      <c r="G101" s="113"/>
      <c r="H101" s="113"/>
      <c r="I101" s="113"/>
      <c r="J101" s="114">
        <f>J139</f>
        <v>0</v>
      </c>
      <c r="L101" s="111"/>
    </row>
    <row r="102" spans="1:31" s="10" customFormat="1" ht="19.95" customHeight="1">
      <c r="B102" s="111"/>
      <c r="D102" s="112" t="s">
        <v>95</v>
      </c>
      <c r="E102" s="113"/>
      <c r="F102" s="113"/>
      <c r="G102" s="113"/>
      <c r="H102" s="113"/>
      <c r="I102" s="113"/>
      <c r="J102" s="114">
        <f>J145</f>
        <v>0</v>
      </c>
      <c r="L102" s="111"/>
    </row>
    <row r="103" spans="1:31" s="10" customFormat="1" ht="19.95" customHeight="1">
      <c r="B103" s="111"/>
      <c r="D103" s="112" t="s">
        <v>96</v>
      </c>
      <c r="E103" s="113"/>
      <c r="F103" s="113"/>
      <c r="G103" s="113"/>
      <c r="H103" s="113"/>
      <c r="I103" s="113"/>
      <c r="J103" s="114">
        <f>J163</f>
        <v>0</v>
      </c>
      <c r="L103" s="111"/>
    </row>
    <row r="104" spans="1:31" s="9" customFormat="1" ht="24.9" customHeight="1">
      <c r="B104" s="107"/>
      <c r="D104" s="108" t="s">
        <v>97</v>
      </c>
      <c r="E104" s="109"/>
      <c r="F104" s="109"/>
      <c r="G104" s="109"/>
      <c r="H104" s="109"/>
      <c r="I104" s="109"/>
      <c r="J104" s="110">
        <f>J165</f>
        <v>0</v>
      </c>
      <c r="L104" s="107"/>
    </row>
    <row r="105" spans="1:31" s="10" customFormat="1" ht="19.95" customHeight="1">
      <c r="B105" s="111"/>
      <c r="D105" s="112" t="s">
        <v>98</v>
      </c>
      <c r="E105" s="113"/>
      <c r="F105" s="113"/>
      <c r="G105" s="113"/>
      <c r="H105" s="113"/>
      <c r="I105" s="113"/>
      <c r="J105" s="114">
        <f>J166</f>
        <v>0</v>
      </c>
      <c r="L105" s="111"/>
    </row>
    <row r="106" spans="1:31" s="9" customFormat="1" ht="24.9" customHeight="1">
      <c r="B106" s="107"/>
      <c r="D106" s="108" t="s">
        <v>99</v>
      </c>
      <c r="E106" s="109"/>
      <c r="F106" s="109"/>
      <c r="G106" s="109"/>
      <c r="H106" s="109"/>
      <c r="I106" s="109"/>
      <c r="J106" s="110">
        <f>J171</f>
        <v>0</v>
      </c>
      <c r="L106" s="107"/>
    </row>
    <row r="107" spans="1:31" s="10" customFormat="1" ht="19.95" customHeight="1">
      <c r="B107" s="111"/>
      <c r="D107" s="112" t="s">
        <v>100</v>
      </c>
      <c r="E107" s="113"/>
      <c r="F107" s="113"/>
      <c r="G107" s="113"/>
      <c r="H107" s="113"/>
      <c r="I107" s="113"/>
      <c r="J107" s="114">
        <f>J172</f>
        <v>0</v>
      </c>
      <c r="L107" s="111"/>
    </row>
    <row r="108" spans="1:31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" customHeight="1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3" spans="1:63" s="2" customFormat="1" ht="6.9" customHeight="1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24.9" customHeight="1">
      <c r="A114" s="26"/>
      <c r="B114" s="27"/>
      <c r="C114" s="18" t="s">
        <v>101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6.9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12" customHeight="1">
      <c r="A116" s="26"/>
      <c r="B116" s="27"/>
      <c r="C116" s="23" t="s">
        <v>12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6.5" customHeight="1">
      <c r="A117" s="26"/>
      <c r="B117" s="27"/>
      <c r="C117" s="26"/>
      <c r="D117" s="26"/>
      <c r="E117" s="200" t="str">
        <f>E7</f>
        <v>Oprava fasády a výmena klampiarskych častí budova A - II. etapa</v>
      </c>
      <c r="F117" s="201"/>
      <c r="G117" s="201"/>
      <c r="H117" s="201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2" customHeight="1">
      <c r="A118" s="26"/>
      <c r="B118" s="27"/>
      <c r="C118" s="23" t="s">
        <v>83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30" customHeight="1">
      <c r="A119" s="26"/>
      <c r="B119" s="27"/>
      <c r="C119" s="26"/>
      <c r="D119" s="26"/>
      <c r="E119" s="177" t="str">
        <f>E9</f>
        <v xml:space="preserve">01 - Oprava fasády a výmena klampiarských časti budova A - južná časť  </v>
      </c>
      <c r="F119" s="199"/>
      <c r="G119" s="199"/>
      <c r="H119" s="199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6.9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12" customHeight="1">
      <c r="A121" s="26"/>
      <c r="B121" s="27"/>
      <c r="C121" s="23" t="s">
        <v>15</v>
      </c>
      <c r="D121" s="26"/>
      <c r="E121" s="26"/>
      <c r="F121" s="21" t="str">
        <f>F12</f>
        <v xml:space="preserve"> </v>
      </c>
      <c r="G121" s="26"/>
      <c r="H121" s="26"/>
      <c r="I121" s="23" t="s">
        <v>17</v>
      </c>
      <c r="J121" s="49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6.9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15" customHeight="1">
      <c r="A123" s="26"/>
      <c r="B123" s="27"/>
      <c r="C123" s="23" t="s">
        <v>18</v>
      </c>
      <c r="D123" s="26"/>
      <c r="E123" s="26"/>
      <c r="F123" s="21" t="str">
        <f>E15</f>
        <v>SPŠ elektrotechnicka, Komenského 44, 040 01 Košice</v>
      </c>
      <c r="G123" s="26"/>
      <c r="H123" s="26"/>
      <c r="I123" s="23" t="s">
        <v>22</v>
      </c>
      <c r="J123" s="24" t="str">
        <f>E21</f>
        <v xml:space="preserve"> 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15" customHeight="1">
      <c r="A124" s="26"/>
      <c r="B124" s="27"/>
      <c r="C124" s="23" t="s">
        <v>21</v>
      </c>
      <c r="D124" s="26"/>
      <c r="E124" s="26"/>
      <c r="F124" s="21" t="str">
        <f>IF(E18="","",E18)</f>
        <v xml:space="preserve"> </v>
      </c>
      <c r="G124" s="26"/>
      <c r="H124" s="26"/>
      <c r="I124" s="23" t="s">
        <v>25</v>
      </c>
      <c r="J124" s="24" t="str">
        <f>E24</f>
        <v xml:space="preserve"> 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0.3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11" customFormat="1" ht="29.25" customHeight="1">
      <c r="A126" s="115"/>
      <c r="B126" s="116"/>
      <c r="C126" s="117" t="s">
        <v>102</v>
      </c>
      <c r="D126" s="118" t="s">
        <v>52</v>
      </c>
      <c r="E126" s="118" t="s">
        <v>48</v>
      </c>
      <c r="F126" s="118" t="s">
        <v>49</v>
      </c>
      <c r="G126" s="118" t="s">
        <v>103</v>
      </c>
      <c r="H126" s="118" t="s">
        <v>104</v>
      </c>
      <c r="I126" s="118" t="s">
        <v>105</v>
      </c>
      <c r="J126" s="119" t="s">
        <v>87</v>
      </c>
      <c r="K126" s="120" t="s">
        <v>106</v>
      </c>
      <c r="L126" s="121"/>
      <c r="M126" s="56" t="s">
        <v>1</v>
      </c>
      <c r="N126" s="57" t="s">
        <v>31</v>
      </c>
      <c r="O126" s="57" t="s">
        <v>107</v>
      </c>
      <c r="P126" s="57" t="s">
        <v>108</v>
      </c>
      <c r="Q126" s="57" t="s">
        <v>109</v>
      </c>
      <c r="R126" s="57" t="s">
        <v>110</v>
      </c>
      <c r="S126" s="57" t="s">
        <v>111</v>
      </c>
      <c r="T126" s="58" t="s">
        <v>112</v>
      </c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</row>
    <row r="127" spans="1:63" s="2" customFormat="1" ht="22.8" customHeight="1">
      <c r="A127" s="26"/>
      <c r="B127" s="27"/>
      <c r="C127" s="63" t="s">
        <v>88</v>
      </c>
      <c r="D127" s="26"/>
      <c r="E127" s="26"/>
      <c r="F127" s="26"/>
      <c r="G127" s="26"/>
      <c r="H127" s="26"/>
      <c r="I127" s="26"/>
      <c r="J127" s="122">
        <f>BK127</f>
        <v>0</v>
      </c>
      <c r="K127" s="26"/>
      <c r="L127" s="27"/>
      <c r="M127" s="59"/>
      <c r="N127" s="50"/>
      <c r="O127" s="60"/>
      <c r="P127" s="123">
        <f>P128+P165+P171</f>
        <v>0</v>
      </c>
      <c r="Q127" s="60"/>
      <c r="R127" s="123">
        <f>R128+R165+R171</f>
        <v>0</v>
      </c>
      <c r="S127" s="60"/>
      <c r="T127" s="124">
        <f>T128+T165+T171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T127" s="14" t="s">
        <v>66</v>
      </c>
      <c r="AU127" s="14" t="s">
        <v>89</v>
      </c>
      <c r="BK127" s="125">
        <f>BK128+BK165+BK171</f>
        <v>0</v>
      </c>
    </row>
    <row r="128" spans="1:63" s="12" customFormat="1" ht="25.95" customHeight="1">
      <c r="B128" s="126"/>
      <c r="D128" s="127" t="s">
        <v>66</v>
      </c>
      <c r="E128" s="128" t="s">
        <v>113</v>
      </c>
      <c r="F128" s="128" t="s">
        <v>114</v>
      </c>
      <c r="J128" s="129">
        <f>BK128</f>
        <v>0</v>
      </c>
      <c r="L128" s="126"/>
      <c r="M128" s="130"/>
      <c r="N128" s="131"/>
      <c r="O128" s="131"/>
      <c r="P128" s="132">
        <f>P129+P133+P137+P139+P145+P163</f>
        <v>0</v>
      </c>
      <c r="Q128" s="131"/>
      <c r="R128" s="132">
        <f>R129+R133+R137+R139+R145+R163</f>
        <v>0</v>
      </c>
      <c r="S128" s="131"/>
      <c r="T128" s="133">
        <f>T129+T133+T137+T139+T145+T163</f>
        <v>0</v>
      </c>
      <c r="AR128" s="127" t="s">
        <v>74</v>
      </c>
      <c r="AT128" s="134" t="s">
        <v>66</v>
      </c>
      <c r="AU128" s="134" t="s">
        <v>67</v>
      </c>
      <c r="AY128" s="127" t="s">
        <v>115</v>
      </c>
      <c r="BK128" s="135">
        <f>BK129+BK133+BK137+BK139+BK145+BK163</f>
        <v>0</v>
      </c>
    </row>
    <row r="129" spans="1:65" s="12" customFormat="1" ht="22.8" customHeight="1">
      <c r="B129" s="126"/>
      <c r="D129" s="127" t="s">
        <v>66</v>
      </c>
      <c r="E129" s="136" t="s">
        <v>74</v>
      </c>
      <c r="F129" s="136" t="s">
        <v>116</v>
      </c>
      <c r="J129" s="137">
        <f>BK129</f>
        <v>0</v>
      </c>
      <c r="L129" s="126"/>
      <c r="M129" s="130"/>
      <c r="N129" s="131"/>
      <c r="O129" s="131"/>
      <c r="P129" s="132">
        <f>SUM(P130:P132)</f>
        <v>0</v>
      </c>
      <c r="Q129" s="131"/>
      <c r="R129" s="132">
        <f>SUM(R130:R132)</f>
        <v>0</v>
      </c>
      <c r="S129" s="131"/>
      <c r="T129" s="133">
        <f>SUM(T130:T132)</f>
        <v>0</v>
      </c>
      <c r="AR129" s="127" t="s">
        <v>74</v>
      </c>
      <c r="AT129" s="134" t="s">
        <v>66</v>
      </c>
      <c r="AU129" s="134" t="s">
        <v>74</v>
      </c>
      <c r="AY129" s="127" t="s">
        <v>115</v>
      </c>
      <c r="BK129" s="135">
        <f>SUM(BK130:BK132)</f>
        <v>0</v>
      </c>
    </row>
    <row r="130" spans="1:65" s="2" customFormat="1" ht="24.15" customHeight="1">
      <c r="A130" s="26"/>
      <c r="B130" s="138"/>
      <c r="C130" s="139" t="s">
        <v>74</v>
      </c>
      <c r="D130" s="139" t="s">
        <v>117</v>
      </c>
      <c r="E130" s="140" t="s">
        <v>118</v>
      </c>
      <c r="F130" s="141" t="s">
        <v>119</v>
      </c>
      <c r="G130" s="142" t="s">
        <v>120</v>
      </c>
      <c r="H130" s="143">
        <v>21</v>
      </c>
      <c r="I130" s="143"/>
      <c r="J130" s="143">
        <f>ROUND(I130*H130,3)</f>
        <v>0</v>
      </c>
      <c r="K130" s="144"/>
      <c r="L130" s="27"/>
      <c r="M130" s="145" t="s">
        <v>1</v>
      </c>
      <c r="N130" s="146" t="s">
        <v>33</v>
      </c>
      <c r="O130" s="147">
        <v>0</v>
      </c>
      <c r="P130" s="147">
        <f>O130*H130</f>
        <v>0</v>
      </c>
      <c r="Q130" s="147">
        <v>0</v>
      </c>
      <c r="R130" s="147">
        <f>Q130*H130</f>
        <v>0</v>
      </c>
      <c r="S130" s="147">
        <v>0</v>
      </c>
      <c r="T130" s="148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9" t="s">
        <v>121</v>
      </c>
      <c r="AT130" s="149" t="s">
        <v>117</v>
      </c>
      <c r="AU130" s="149" t="s">
        <v>122</v>
      </c>
      <c r="AY130" s="14" t="s">
        <v>115</v>
      </c>
      <c r="BE130" s="150">
        <f>IF(N130="základná",J130,0)</f>
        <v>0</v>
      </c>
      <c r="BF130" s="150">
        <f>IF(N130="znížená",J130,0)</f>
        <v>0</v>
      </c>
      <c r="BG130" s="150">
        <f>IF(N130="zákl. prenesená",J130,0)</f>
        <v>0</v>
      </c>
      <c r="BH130" s="150">
        <f>IF(N130="zníž. prenesená",J130,0)</f>
        <v>0</v>
      </c>
      <c r="BI130" s="150">
        <f>IF(N130="nulová",J130,0)</f>
        <v>0</v>
      </c>
      <c r="BJ130" s="14" t="s">
        <v>122</v>
      </c>
      <c r="BK130" s="151">
        <f>ROUND(I130*H130,3)</f>
        <v>0</v>
      </c>
      <c r="BL130" s="14" t="s">
        <v>121</v>
      </c>
      <c r="BM130" s="149" t="s">
        <v>122</v>
      </c>
    </row>
    <row r="131" spans="1:65" s="2" customFormat="1" ht="24.15" customHeight="1">
      <c r="A131" s="26"/>
      <c r="B131" s="138"/>
      <c r="C131" s="139" t="s">
        <v>122</v>
      </c>
      <c r="D131" s="139" t="s">
        <v>117</v>
      </c>
      <c r="E131" s="140" t="s">
        <v>123</v>
      </c>
      <c r="F131" s="141" t="s">
        <v>124</v>
      </c>
      <c r="G131" s="142" t="s">
        <v>125</v>
      </c>
      <c r="H131" s="143">
        <v>6.56</v>
      </c>
      <c r="I131" s="143"/>
      <c r="J131" s="143">
        <f>ROUND(I131*H131,3)</f>
        <v>0</v>
      </c>
      <c r="K131" s="144"/>
      <c r="L131" s="27"/>
      <c r="M131" s="145" t="s">
        <v>1</v>
      </c>
      <c r="N131" s="146" t="s">
        <v>33</v>
      </c>
      <c r="O131" s="147">
        <v>0</v>
      </c>
      <c r="P131" s="147">
        <f>O131*H131</f>
        <v>0</v>
      </c>
      <c r="Q131" s="147">
        <v>0</v>
      </c>
      <c r="R131" s="147">
        <f>Q131*H131</f>
        <v>0</v>
      </c>
      <c r="S131" s="147">
        <v>0</v>
      </c>
      <c r="T131" s="148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9" t="s">
        <v>121</v>
      </c>
      <c r="AT131" s="149" t="s">
        <v>117</v>
      </c>
      <c r="AU131" s="149" t="s">
        <v>122</v>
      </c>
      <c r="AY131" s="14" t="s">
        <v>115</v>
      </c>
      <c r="BE131" s="150">
        <f>IF(N131="základná",J131,0)</f>
        <v>0</v>
      </c>
      <c r="BF131" s="150">
        <f>IF(N131="znížená",J131,0)</f>
        <v>0</v>
      </c>
      <c r="BG131" s="150">
        <f>IF(N131="zákl. prenesená",J131,0)</f>
        <v>0</v>
      </c>
      <c r="BH131" s="150">
        <f>IF(N131="zníž. prenesená",J131,0)</f>
        <v>0</v>
      </c>
      <c r="BI131" s="150">
        <f>IF(N131="nulová",J131,0)</f>
        <v>0</v>
      </c>
      <c r="BJ131" s="14" t="s">
        <v>122</v>
      </c>
      <c r="BK131" s="151">
        <f>ROUND(I131*H131,3)</f>
        <v>0</v>
      </c>
      <c r="BL131" s="14" t="s">
        <v>121</v>
      </c>
      <c r="BM131" s="149" t="s">
        <v>121</v>
      </c>
    </row>
    <row r="132" spans="1:65" s="2" customFormat="1" ht="24.15" customHeight="1">
      <c r="A132" s="26"/>
      <c r="B132" s="138"/>
      <c r="C132" s="139" t="s">
        <v>126</v>
      </c>
      <c r="D132" s="139" t="s">
        <v>117</v>
      </c>
      <c r="E132" s="140" t="s">
        <v>127</v>
      </c>
      <c r="F132" s="141" t="s">
        <v>128</v>
      </c>
      <c r="G132" s="142" t="s">
        <v>125</v>
      </c>
      <c r="H132" s="143">
        <v>6.56</v>
      </c>
      <c r="I132" s="143"/>
      <c r="J132" s="143">
        <f>ROUND(I132*H132,3)</f>
        <v>0</v>
      </c>
      <c r="K132" s="144"/>
      <c r="L132" s="27"/>
      <c r="M132" s="145" t="s">
        <v>1</v>
      </c>
      <c r="N132" s="146" t="s">
        <v>33</v>
      </c>
      <c r="O132" s="147">
        <v>0</v>
      </c>
      <c r="P132" s="147">
        <f>O132*H132</f>
        <v>0</v>
      </c>
      <c r="Q132" s="147">
        <v>0</v>
      </c>
      <c r="R132" s="147">
        <f>Q132*H132</f>
        <v>0</v>
      </c>
      <c r="S132" s="147">
        <v>0</v>
      </c>
      <c r="T132" s="148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9" t="s">
        <v>121</v>
      </c>
      <c r="AT132" s="149" t="s">
        <v>117</v>
      </c>
      <c r="AU132" s="149" t="s">
        <v>122</v>
      </c>
      <c r="AY132" s="14" t="s">
        <v>115</v>
      </c>
      <c r="BE132" s="150">
        <f>IF(N132="základná",J132,0)</f>
        <v>0</v>
      </c>
      <c r="BF132" s="150">
        <f>IF(N132="znížená",J132,0)</f>
        <v>0</v>
      </c>
      <c r="BG132" s="150">
        <f>IF(N132="zákl. prenesená",J132,0)</f>
        <v>0</v>
      </c>
      <c r="BH132" s="150">
        <f>IF(N132="zníž. prenesená",J132,0)</f>
        <v>0</v>
      </c>
      <c r="BI132" s="150">
        <f>IF(N132="nulová",J132,0)</f>
        <v>0</v>
      </c>
      <c r="BJ132" s="14" t="s">
        <v>122</v>
      </c>
      <c r="BK132" s="151">
        <f>ROUND(I132*H132,3)</f>
        <v>0</v>
      </c>
      <c r="BL132" s="14" t="s">
        <v>121</v>
      </c>
      <c r="BM132" s="149" t="s">
        <v>129</v>
      </c>
    </row>
    <row r="133" spans="1:65" s="12" customFormat="1" ht="22.8" customHeight="1">
      <c r="B133" s="126"/>
      <c r="D133" s="127" t="s">
        <v>66</v>
      </c>
      <c r="E133" s="136" t="s">
        <v>122</v>
      </c>
      <c r="F133" s="136" t="s">
        <v>130</v>
      </c>
      <c r="J133" s="137">
        <f>BK133</f>
        <v>0</v>
      </c>
      <c r="L133" s="126"/>
      <c r="M133" s="130"/>
      <c r="N133" s="131"/>
      <c r="O133" s="131"/>
      <c r="P133" s="132">
        <f>SUM(P134:P136)</f>
        <v>0</v>
      </c>
      <c r="Q133" s="131"/>
      <c r="R133" s="132">
        <f>SUM(R134:R136)</f>
        <v>0</v>
      </c>
      <c r="S133" s="131"/>
      <c r="T133" s="133">
        <f>SUM(T134:T136)</f>
        <v>0</v>
      </c>
      <c r="AR133" s="127" t="s">
        <v>74</v>
      </c>
      <c r="AT133" s="134" t="s">
        <v>66</v>
      </c>
      <c r="AU133" s="134" t="s">
        <v>74</v>
      </c>
      <c r="AY133" s="127" t="s">
        <v>115</v>
      </c>
      <c r="BK133" s="135">
        <f>SUM(BK134:BK136)</f>
        <v>0</v>
      </c>
    </row>
    <row r="134" spans="1:65" s="2" customFormat="1" ht="24.15" customHeight="1">
      <c r="A134" s="26"/>
      <c r="B134" s="138"/>
      <c r="C134" s="139" t="s">
        <v>121</v>
      </c>
      <c r="D134" s="139" t="s">
        <v>117</v>
      </c>
      <c r="E134" s="140" t="s">
        <v>131</v>
      </c>
      <c r="F134" s="141" t="s">
        <v>132</v>
      </c>
      <c r="G134" s="142" t="s">
        <v>120</v>
      </c>
      <c r="H134" s="143">
        <v>21</v>
      </c>
      <c r="I134" s="143"/>
      <c r="J134" s="143">
        <f>ROUND(I134*H134,3)</f>
        <v>0</v>
      </c>
      <c r="K134" s="144"/>
      <c r="L134" s="27"/>
      <c r="M134" s="145" t="s">
        <v>1</v>
      </c>
      <c r="N134" s="146" t="s">
        <v>33</v>
      </c>
      <c r="O134" s="147">
        <v>0</v>
      </c>
      <c r="P134" s="147">
        <f>O134*H134</f>
        <v>0</v>
      </c>
      <c r="Q134" s="147">
        <v>0</v>
      </c>
      <c r="R134" s="147">
        <f>Q134*H134</f>
        <v>0</v>
      </c>
      <c r="S134" s="147">
        <v>0</v>
      </c>
      <c r="T134" s="148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9" t="s">
        <v>121</v>
      </c>
      <c r="AT134" s="149" t="s">
        <v>117</v>
      </c>
      <c r="AU134" s="149" t="s">
        <v>122</v>
      </c>
      <c r="AY134" s="14" t="s">
        <v>115</v>
      </c>
      <c r="BE134" s="150">
        <f>IF(N134="základná",J134,0)</f>
        <v>0</v>
      </c>
      <c r="BF134" s="150">
        <f>IF(N134="znížená",J134,0)</f>
        <v>0</v>
      </c>
      <c r="BG134" s="150">
        <f>IF(N134="zákl. prenesená",J134,0)</f>
        <v>0</v>
      </c>
      <c r="BH134" s="150">
        <f>IF(N134="zníž. prenesená",J134,0)</f>
        <v>0</v>
      </c>
      <c r="BI134" s="150">
        <f>IF(N134="nulová",J134,0)</f>
        <v>0</v>
      </c>
      <c r="BJ134" s="14" t="s">
        <v>122</v>
      </c>
      <c r="BK134" s="151">
        <f>ROUND(I134*H134,3)</f>
        <v>0</v>
      </c>
      <c r="BL134" s="14" t="s">
        <v>121</v>
      </c>
      <c r="BM134" s="149" t="s">
        <v>133</v>
      </c>
    </row>
    <row r="135" spans="1:65" s="2" customFormat="1" ht="14.4" customHeight="1">
      <c r="A135" s="26"/>
      <c r="B135" s="138"/>
      <c r="C135" s="152" t="s">
        <v>134</v>
      </c>
      <c r="D135" s="152" t="s">
        <v>135</v>
      </c>
      <c r="E135" s="153" t="s">
        <v>136</v>
      </c>
      <c r="F135" s="154" t="s">
        <v>137</v>
      </c>
      <c r="G135" s="155" t="s">
        <v>120</v>
      </c>
      <c r="H135" s="156">
        <v>21</v>
      </c>
      <c r="I135" s="156"/>
      <c r="J135" s="156">
        <f>ROUND(I135*H135,3)</f>
        <v>0</v>
      </c>
      <c r="K135" s="157"/>
      <c r="L135" s="158"/>
      <c r="M135" s="159" t="s">
        <v>1</v>
      </c>
      <c r="N135" s="160" t="s">
        <v>33</v>
      </c>
      <c r="O135" s="147">
        <v>0</v>
      </c>
      <c r="P135" s="147">
        <f>O135*H135</f>
        <v>0</v>
      </c>
      <c r="Q135" s="147">
        <v>0</v>
      </c>
      <c r="R135" s="147">
        <f>Q135*H135</f>
        <v>0</v>
      </c>
      <c r="S135" s="147">
        <v>0</v>
      </c>
      <c r="T135" s="148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9" t="s">
        <v>133</v>
      </c>
      <c r="AT135" s="149" t="s">
        <v>135</v>
      </c>
      <c r="AU135" s="149" t="s">
        <v>122</v>
      </c>
      <c r="AY135" s="14" t="s">
        <v>115</v>
      </c>
      <c r="BE135" s="150">
        <f>IF(N135="základná",J135,0)</f>
        <v>0</v>
      </c>
      <c r="BF135" s="150">
        <f>IF(N135="znížená",J135,0)</f>
        <v>0</v>
      </c>
      <c r="BG135" s="150">
        <f>IF(N135="zákl. prenesená",J135,0)</f>
        <v>0</v>
      </c>
      <c r="BH135" s="150">
        <f>IF(N135="zníž. prenesená",J135,0)</f>
        <v>0</v>
      </c>
      <c r="BI135" s="150">
        <f>IF(N135="nulová",J135,0)</f>
        <v>0</v>
      </c>
      <c r="BJ135" s="14" t="s">
        <v>122</v>
      </c>
      <c r="BK135" s="151">
        <f>ROUND(I135*H135,3)</f>
        <v>0</v>
      </c>
      <c r="BL135" s="14" t="s">
        <v>121</v>
      </c>
      <c r="BM135" s="149" t="s">
        <v>138</v>
      </c>
    </row>
    <row r="136" spans="1:65" s="2" customFormat="1" ht="24.15" customHeight="1">
      <c r="A136" s="26"/>
      <c r="B136" s="138"/>
      <c r="C136" s="139" t="s">
        <v>129</v>
      </c>
      <c r="D136" s="139" t="s">
        <v>117</v>
      </c>
      <c r="E136" s="140" t="s">
        <v>139</v>
      </c>
      <c r="F136" s="141" t="s">
        <v>140</v>
      </c>
      <c r="G136" s="142" t="s">
        <v>125</v>
      </c>
      <c r="H136" s="143">
        <v>2.36</v>
      </c>
      <c r="I136" s="143"/>
      <c r="J136" s="143">
        <f>ROUND(I136*H136,3)</f>
        <v>0</v>
      </c>
      <c r="K136" s="144"/>
      <c r="L136" s="27"/>
      <c r="M136" s="145" t="s">
        <v>1</v>
      </c>
      <c r="N136" s="146" t="s">
        <v>33</v>
      </c>
      <c r="O136" s="147">
        <v>0</v>
      </c>
      <c r="P136" s="147">
        <f>O136*H136</f>
        <v>0</v>
      </c>
      <c r="Q136" s="147">
        <v>0</v>
      </c>
      <c r="R136" s="147">
        <f>Q136*H136</f>
        <v>0</v>
      </c>
      <c r="S136" s="147">
        <v>0</v>
      </c>
      <c r="T136" s="148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9" t="s">
        <v>121</v>
      </c>
      <c r="AT136" s="149" t="s">
        <v>117</v>
      </c>
      <c r="AU136" s="149" t="s">
        <v>122</v>
      </c>
      <c r="AY136" s="14" t="s">
        <v>115</v>
      </c>
      <c r="BE136" s="150">
        <f>IF(N136="základná",J136,0)</f>
        <v>0</v>
      </c>
      <c r="BF136" s="150">
        <f>IF(N136="znížená",J136,0)</f>
        <v>0</v>
      </c>
      <c r="BG136" s="150">
        <f>IF(N136="zákl. prenesená",J136,0)</f>
        <v>0</v>
      </c>
      <c r="BH136" s="150">
        <f>IF(N136="zníž. prenesená",J136,0)</f>
        <v>0</v>
      </c>
      <c r="BI136" s="150">
        <f>IF(N136="nulová",J136,0)</f>
        <v>0</v>
      </c>
      <c r="BJ136" s="14" t="s">
        <v>122</v>
      </c>
      <c r="BK136" s="151">
        <f>ROUND(I136*H136,3)</f>
        <v>0</v>
      </c>
      <c r="BL136" s="14" t="s">
        <v>121</v>
      </c>
      <c r="BM136" s="149" t="s">
        <v>141</v>
      </c>
    </row>
    <row r="137" spans="1:65" s="12" customFormat="1" ht="22.8" customHeight="1">
      <c r="B137" s="126"/>
      <c r="D137" s="127" t="s">
        <v>66</v>
      </c>
      <c r="E137" s="136" t="s">
        <v>134</v>
      </c>
      <c r="F137" s="136" t="s">
        <v>142</v>
      </c>
      <c r="J137" s="137">
        <f>BK137</f>
        <v>0</v>
      </c>
      <c r="L137" s="126"/>
      <c r="M137" s="130"/>
      <c r="N137" s="131"/>
      <c r="O137" s="131"/>
      <c r="P137" s="132">
        <f>P138</f>
        <v>0</v>
      </c>
      <c r="Q137" s="131"/>
      <c r="R137" s="132">
        <f>R138</f>
        <v>0</v>
      </c>
      <c r="S137" s="131"/>
      <c r="T137" s="133">
        <f>T138</f>
        <v>0</v>
      </c>
      <c r="AR137" s="127" t="s">
        <v>74</v>
      </c>
      <c r="AT137" s="134" t="s">
        <v>66</v>
      </c>
      <c r="AU137" s="134" t="s">
        <v>74</v>
      </c>
      <c r="AY137" s="127" t="s">
        <v>115</v>
      </c>
      <c r="BK137" s="135">
        <f>BK138</f>
        <v>0</v>
      </c>
    </row>
    <row r="138" spans="1:65" s="2" customFormat="1" ht="14.4" customHeight="1">
      <c r="A138" s="26"/>
      <c r="B138" s="138"/>
      <c r="C138" s="139" t="s">
        <v>143</v>
      </c>
      <c r="D138" s="139" t="s">
        <v>117</v>
      </c>
      <c r="E138" s="140" t="s">
        <v>144</v>
      </c>
      <c r="F138" s="141" t="s">
        <v>145</v>
      </c>
      <c r="G138" s="142" t="s">
        <v>120</v>
      </c>
      <c r="H138" s="143">
        <v>21</v>
      </c>
      <c r="I138" s="143"/>
      <c r="J138" s="143">
        <f>ROUND(I138*H138,3)</f>
        <v>0</v>
      </c>
      <c r="K138" s="144"/>
      <c r="L138" s="27"/>
      <c r="M138" s="145" t="s">
        <v>1</v>
      </c>
      <c r="N138" s="146" t="s">
        <v>33</v>
      </c>
      <c r="O138" s="147">
        <v>0</v>
      </c>
      <c r="P138" s="147">
        <f>O138*H138</f>
        <v>0</v>
      </c>
      <c r="Q138" s="147">
        <v>0</v>
      </c>
      <c r="R138" s="147">
        <f>Q138*H138</f>
        <v>0</v>
      </c>
      <c r="S138" s="147">
        <v>0</v>
      </c>
      <c r="T138" s="148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9" t="s">
        <v>121</v>
      </c>
      <c r="AT138" s="149" t="s">
        <v>117</v>
      </c>
      <c r="AU138" s="149" t="s">
        <v>122</v>
      </c>
      <c r="AY138" s="14" t="s">
        <v>115</v>
      </c>
      <c r="BE138" s="150">
        <f>IF(N138="základná",J138,0)</f>
        <v>0</v>
      </c>
      <c r="BF138" s="150">
        <f>IF(N138="znížená",J138,0)</f>
        <v>0</v>
      </c>
      <c r="BG138" s="150">
        <f>IF(N138="zákl. prenesená",J138,0)</f>
        <v>0</v>
      </c>
      <c r="BH138" s="150">
        <f>IF(N138="zníž. prenesená",J138,0)</f>
        <v>0</v>
      </c>
      <c r="BI138" s="150">
        <f>IF(N138="nulová",J138,0)</f>
        <v>0</v>
      </c>
      <c r="BJ138" s="14" t="s">
        <v>122</v>
      </c>
      <c r="BK138" s="151">
        <f>ROUND(I138*H138,3)</f>
        <v>0</v>
      </c>
      <c r="BL138" s="14" t="s">
        <v>121</v>
      </c>
      <c r="BM138" s="149" t="s">
        <v>146</v>
      </c>
    </row>
    <row r="139" spans="1:65" s="12" customFormat="1" ht="22.8" customHeight="1">
      <c r="B139" s="126"/>
      <c r="D139" s="127" t="s">
        <v>66</v>
      </c>
      <c r="E139" s="136" t="s">
        <v>129</v>
      </c>
      <c r="F139" s="136" t="s">
        <v>147</v>
      </c>
      <c r="J139" s="137">
        <f>BK139</f>
        <v>0</v>
      </c>
      <c r="L139" s="126"/>
      <c r="M139" s="130"/>
      <c r="N139" s="131"/>
      <c r="O139" s="131"/>
      <c r="P139" s="132">
        <f>SUM(P140:P144)</f>
        <v>0</v>
      </c>
      <c r="Q139" s="131"/>
      <c r="R139" s="132">
        <f>SUM(R140:R144)</f>
        <v>0</v>
      </c>
      <c r="S139" s="131"/>
      <c r="T139" s="133">
        <f>SUM(T140:T144)</f>
        <v>0</v>
      </c>
      <c r="AR139" s="127" t="s">
        <v>74</v>
      </c>
      <c r="AT139" s="134" t="s">
        <v>66</v>
      </c>
      <c r="AU139" s="134" t="s">
        <v>74</v>
      </c>
      <c r="AY139" s="127" t="s">
        <v>115</v>
      </c>
      <c r="BK139" s="135">
        <f>SUM(BK140:BK144)</f>
        <v>0</v>
      </c>
    </row>
    <row r="140" spans="1:65" s="2" customFormat="1" ht="24.15" customHeight="1">
      <c r="A140" s="26"/>
      <c r="B140" s="138"/>
      <c r="C140" s="139" t="s">
        <v>133</v>
      </c>
      <c r="D140" s="139" t="s">
        <v>117</v>
      </c>
      <c r="E140" s="140" t="s">
        <v>148</v>
      </c>
      <c r="F140" s="141" t="s">
        <v>149</v>
      </c>
      <c r="G140" s="142" t="s">
        <v>120</v>
      </c>
      <c r="H140" s="143">
        <v>518</v>
      </c>
      <c r="I140" s="143"/>
      <c r="J140" s="143">
        <f>ROUND(I140*H140,3)</f>
        <v>0</v>
      </c>
      <c r="K140" s="144"/>
      <c r="L140" s="27"/>
      <c r="M140" s="145" t="s">
        <v>1</v>
      </c>
      <c r="N140" s="146" t="s">
        <v>33</v>
      </c>
      <c r="O140" s="147">
        <v>0</v>
      </c>
      <c r="P140" s="147">
        <f>O140*H140</f>
        <v>0</v>
      </c>
      <c r="Q140" s="147">
        <v>0</v>
      </c>
      <c r="R140" s="147">
        <f>Q140*H140</f>
        <v>0</v>
      </c>
      <c r="S140" s="147">
        <v>0</v>
      </c>
      <c r="T140" s="148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9" t="s">
        <v>121</v>
      </c>
      <c r="AT140" s="149" t="s">
        <v>117</v>
      </c>
      <c r="AU140" s="149" t="s">
        <v>122</v>
      </c>
      <c r="AY140" s="14" t="s">
        <v>115</v>
      </c>
      <c r="BE140" s="150">
        <f>IF(N140="základná",J140,0)</f>
        <v>0</v>
      </c>
      <c r="BF140" s="150">
        <f>IF(N140="znížená",J140,0)</f>
        <v>0</v>
      </c>
      <c r="BG140" s="150">
        <f>IF(N140="zákl. prenesená",J140,0)</f>
        <v>0</v>
      </c>
      <c r="BH140" s="150">
        <f>IF(N140="zníž. prenesená",J140,0)</f>
        <v>0</v>
      </c>
      <c r="BI140" s="150">
        <f>IF(N140="nulová",J140,0)</f>
        <v>0</v>
      </c>
      <c r="BJ140" s="14" t="s">
        <v>122</v>
      </c>
      <c r="BK140" s="151">
        <f>ROUND(I140*H140,3)</f>
        <v>0</v>
      </c>
      <c r="BL140" s="14" t="s">
        <v>121</v>
      </c>
      <c r="BM140" s="149" t="s">
        <v>150</v>
      </c>
    </row>
    <row r="141" spans="1:65" s="2" customFormat="1" ht="24.15" customHeight="1">
      <c r="A141" s="26"/>
      <c r="B141" s="138"/>
      <c r="C141" s="139" t="s">
        <v>151</v>
      </c>
      <c r="D141" s="139" t="s">
        <v>117</v>
      </c>
      <c r="E141" s="140" t="s">
        <v>152</v>
      </c>
      <c r="F141" s="141" t="s">
        <v>153</v>
      </c>
      <c r="G141" s="142" t="s">
        <v>120</v>
      </c>
      <c r="H141" s="143">
        <v>518</v>
      </c>
      <c r="I141" s="143"/>
      <c r="J141" s="143">
        <f>ROUND(I141*H141,3)</f>
        <v>0</v>
      </c>
      <c r="K141" s="144"/>
      <c r="L141" s="27"/>
      <c r="M141" s="145" t="s">
        <v>1</v>
      </c>
      <c r="N141" s="146" t="s">
        <v>33</v>
      </c>
      <c r="O141" s="147">
        <v>0</v>
      </c>
      <c r="P141" s="147">
        <f>O141*H141</f>
        <v>0</v>
      </c>
      <c r="Q141" s="147">
        <v>0</v>
      </c>
      <c r="R141" s="147">
        <f>Q141*H141</f>
        <v>0</v>
      </c>
      <c r="S141" s="147">
        <v>0</v>
      </c>
      <c r="T141" s="148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9" t="s">
        <v>121</v>
      </c>
      <c r="AT141" s="149" t="s">
        <v>117</v>
      </c>
      <c r="AU141" s="149" t="s">
        <v>122</v>
      </c>
      <c r="AY141" s="14" t="s">
        <v>115</v>
      </c>
      <c r="BE141" s="150">
        <f>IF(N141="základná",J141,0)</f>
        <v>0</v>
      </c>
      <c r="BF141" s="150">
        <f>IF(N141="znížená",J141,0)</f>
        <v>0</v>
      </c>
      <c r="BG141" s="150">
        <f>IF(N141="zákl. prenesená",J141,0)</f>
        <v>0</v>
      </c>
      <c r="BH141" s="150">
        <f>IF(N141="zníž. prenesená",J141,0)</f>
        <v>0</v>
      </c>
      <c r="BI141" s="150">
        <f>IF(N141="nulová",J141,0)</f>
        <v>0</v>
      </c>
      <c r="BJ141" s="14" t="s">
        <v>122</v>
      </c>
      <c r="BK141" s="151">
        <f>ROUND(I141*H141,3)</f>
        <v>0</v>
      </c>
      <c r="BL141" s="14" t="s">
        <v>121</v>
      </c>
      <c r="BM141" s="149" t="s">
        <v>154</v>
      </c>
    </row>
    <row r="142" spans="1:65" s="2" customFormat="1" ht="14.4" customHeight="1">
      <c r="A142" s="26"/>
      <c r="B142" s="138"/>
      <c r="C142" s="139" t="s">
        <v>138</v>
      </c>
      <c r="D142" s="139" t="s">
        <v>117</v>
      </c>
      <c r="E142" s="140" t="s">
        <v>155</v>
      </c>
      <c r="F142" s="141" t="s">
        <v>156</v>
      </c>
      <c r="G142" s="142" t="s">
        <v>120</v>
      </c>
      <c r="H142" s="143">
        <v>518</v>
      </c>
      <c r="I142" s="143"/>
      <c r="J142" s="143">
        <f>ROUND(I142*H142,3)</f>
        <v>0</v>
      </c>
      <c r="K142" s="144"/>
      <c r="L142" s="27"/>
      <c r="M142" s="145" t="s">
        <v>1</v>
      </c>
      <c r="N142" s="146" t="s">
        <v>33</v>
      </c>
      <c r="O142" s="147">
        <v>0</v>
      </c>
      <c r="P142" s="147">
        <f>O142*H142</f>
        <v>0</v>
      </c>
      <c r="Q142" s="147">
        <v>0</v>
      </c>
      <c r="R142" s="147">
        <f>Q142*H142</f>
        <v>0</v>
      </c>
      <c r="S142" s="147">
        <v>0</v>
      </c>
      <c r="T142" s="148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9" t="s">
        <v>121</v>
      </c>
      <c r="AT142" s="149" t="s">
        <v>117</v>
      </c>
      <c r="AU142" s="149" t="s">
        <v>122</v>
      </c>
      <c r="AY142" s="14" t="s">
        <v>115</v>
      </c>
      <c r="BE142" s="150">
        <f>IF(N142="základná",J142,0)</f>
        <v>0</v>
      </c>
      <c r="BF142" s="150">
        <f>IF(N142="znížená",J142,0)</f>
        <v>0</v>
      </c>
      <c r="BG142" s="150">
        <f>IF(N142="zákl. prenesená",J142,0)</f>
        <v>0</v>
      </c>
      <c r="BH142" s="150">
        <f>IF(N142="zníž. prenesená",J142,0)</f>
        <v>0</v>
      </c>
      <c r="BI142" s="150">
        <f>IF(N142="nulová",J142,0)</f>
        <v>0</v>
      </c>
      <c r="BJ142" s="14" t="s">
        <v>122</v>
      </c>
      <c r="BK142" s="151">
        <f>ROUND(I142*H142,3)</f>
        <v>0</v>
      </c>
      <c r="BL142" s="14" t="s">
        <v>121</v>
      </c>
      <c r="BM142" s="149" t="s">
        <v>7</v>
      </c>
    </row>
    <row r="143" spans="1:65" s="2" customFormat="1" ht="37.799999999999997" customHeight="1">
      <c r="A143" s="26"/>
      <c r="B143" s="138"/>
      <c r="C143" s="139" t="s">
        <v>157</v>
      </c>
      <c r="D143" s="139" t="s">
        <v>117</v>
      </c>
      <c r="E143" s="140" t="s">
        <v>158</v>
      </c>
      <c r="F143" s="141" t="s">
        <v>159</v>
      </c>
      <c r="G143" s="142" t="s">
        <v>120</v>
      </c>
      <c r="H143" s="143">
        <v>518</v>
      </c>
      <c r="I143" s="143"/>
      <c r="J143" s="143">
        <f>ROUND(I143*H143,3)</f>
        <v>0</v>
      </c>
      <c r="K143" s="144"/>
      <c r="L143" s="27"/>
      <c r="M143" s="145" t="s">
        <v>1</v>
      </c>
      <c r="N143" s="146" t="s">
        <v>33</v>
      </c>
      <c r="O143" s="147">
        <v>0</v>
      </c>
      <c r="P143" s="147">
        <f>O143*H143</f>
        <v>0</v>
      </c>
      <c r="Q143" s="147">
        <v>0</v>
      </c>
      <c r="R143" s="147">
        <f>Q143*H143</f>
        <v>0</v>
      </c>
      <c r="S143" s="147">
        <v>0</v>
      </c>
      <c r="T143" s="148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9" t="s">
        <v>121</v>
      </c>
      <c r="AT143" s="149" t="s">
        <v>117</v>
      </c>
      <c r="AU143" s="149" t="s">
        <v>122</v>
      </c>
      <c r="AY143" s="14" t="s">
        <v>115</v>
      </c>
      <c r="BE143" s="150">
        <f>IF(N143="základná",J143,0)</f>
        <v>0</v>
      </c>
      <c r="BF143" s="150">
        <f>IF(N143="znížená",J143,0)</f>
        <v>0</v>
      </c>
      <c r="BG143" s="150">
        <f>IF(N143="zákl. prenesená",J143,0)</f>
        <v>0</v>
      </c>
      <c r="BH143" s="150">
        <f>IF(N143="zníž. prenesená",J143,0)</f>
        <v>0</v>
      </c>
      <c r="BI143" s="150">
        <f>IF(N143="nulová",J143,0)</f>
        <v>0</v>
      </c>
      <c r="BJ143" s="14" t="s">
        <v>122</v>
      </c>
      <c r="BK143" s="151">
        <f>ROUND(I143*H143,3)</f>
        <v>0</v>
      </c>
      <c r="BL143" s="14" t="s">
        <v>121</v>
      </c>
      <c r="BM143" s="149" t="s">
        <v>160</v>
      </c>
    </row>
    <row r="144" spans="1:65" s="2" customFormat="1" ht="14.4" customHeight="1">
      <c r="A144" s="26"/>
      <c r="B144" s="138"/>
      <c r="C144" s="139" t="s">
        <v>141</v>
      </c>
      <c r="D144" s="139" t="s">
        <v>117</v>
      </c>
      <c r="E144" s="140" t="s">
        <v>161</v>
      </c>
      <c r="F144" s="141" t="s">
        <v>162</v>
      </c>
      <c r="G144" s="142" t="s">
        <v>120</v>
      </c>
      <c r="H144" s="143">
        <v>518</v>
      </c>
      <c r="I144" s="143"/>
      <c r="J144" s="143">
        <f>ROUND(I144*H144,3)</f>
        <v>0</v>
      </c>
      <c r="K144" s="144"/>
      <c r="L144" s="27"/>
      <c r="M144" s="145" t="s">
        <v>1</v>
      </c>
      <c r="N144" s="146" t="s">
        <v>33</v>
      </c>
      <c r="O144" s="147">
        <v>0</v>
      </c>
      <c r="P144" s="147">
        <f>O144*H144</f>
        <v>0</v>
      </c>
      <c r="Q144" s="147">
        <v>0</v>
      </c>
      <c r="R144" s="147">
        <f>Q144*H144</f>
        <v>0</v>
      </c>
      <c r="S144" s="147">
        <v>0</v>
      </c>
      <c r="T144" s="148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9" t="s">
        <v>121</v>
      </c>
      <c r="AT144" s="149" t="s">
        <v>117</v>
      </c>
      <c r="AU144" s="149" t="s">
        <v>122</v>
      </c>
      <c r="AY144" s="14" t="s">
        <v>115</v>
      </c>
      <c r="BE144" s="150">
        <f>IF(N144="základná",J144,0)</f>
        <v>0</v>
      </c>
      <c r="BF144" s="150">
        <f>IF(N144="znížená",J144,0)</f>
        <v>0</v>
      </c>
      <c r="BG144" s="150">
        <f>IF(N144="zákl. prenesená",J144,0)</f>
        <v>0</v>
      </c>
      <c r="BH144" s="150">
        <f>IF(N144="zníž. prenesená",J144,0)</f>
        <v>0</v>
      </c>
      <c r="BI144" s="150">
        <f>IF(N144="nulová",J144,0)</f>
        <v>0</v>
      </c>
      <c r="BJ144" s="14" t="s">
        <v>122</v>
      </c>
      <c r="BK144" s="151">
        <f>ROUND(I144*H144,3)</f>
        <v>0</v>
      </c>
      <c r="BL144" s="14" t="s">
        <v>121</v>
      </c>
      <c r="BM144" s="149" t="s">
        <v>163</v>
      </c>
    </row>
    <row r="145" spans="1:65" s="12" customFormat="1" ht="22.8" customHeight="1">
      <c r="B145" s="126"/>
      <c r="D145" s="127" t="s">
        <v>66</v>
      </c>
      <c r="E145" s="136" t="s">
        <v>151</v>
      </c>
      <c r="F145" s="136" t="s">
        <v>164</v>
      </c>
      <c r="J145" s="137">
        <f>BK145</f>
        <v>0</v>
      </c>
      <c r="L145" s="126"/>
      <c r="M145" s="130"/>
      <c r="N145" s="131"/>
      <c r="O145" s="131"/>
      <c r="P145" s="132">
        <f>SUM(P146:P162)</f>
        <v>0</v>
      </c>
      <c r="Q145" s="131"/>
      <c r="R145" s="132">
        <f>SUM(R146:R162)</f>
        <v>0</v>
      </c>
      <c r="S145" s="131"/>
      <c r="T145" s="133">
        <f>SUM(T146:T162)</f>
        <v>0</v>
      </c>
      <c r="AR145" s="127" t="s">
        <v>74</v>
      </c>
      <c r="AT145" s="134" t="s">
        <v>66</v>
      </c>
      <c r="AU145" s="134" t="s">
        <v>74</v>
      </c>
      <c r="AY145" s="127" t="s">
        <v>115</v>
      </c>
      <c r="BK145" s="135">
        <f>SUM(BK146:BK162)</f>
        <v>0</v>
      </c>
    </row>
    <row r="146" spans="1:65" s="2" customFormat="1" ht="37.799999999999997" customHeight="1">
      <c r="A146" s="26"/>
      <c r="B146" s="138"/>
      <c r="C146" s="139" t="s">
        <v>165</v>
      </c>
      <c r="D146" s="139" t="s">
        <v>117</v>
      </c>
      <c r="E146" s="140" t="s">
        <v>166</v>
      </c>
      <c r="F146" s="141" t="s">
        <v>167</v>
      </c>
      <c r="G146" s="142" t="s">
        <v>168</v>
      </c>
      <c r="H146" s="143">
        <v>30</v>
      </c>
      <c r="I146" s="143"/>
      <c r="J146" s="143">
        <f t="shared" ref="J146:J162" si="0">ROUND(I146*H146,3)</f>
        <v>0</v>
      </c>
      <c r="K146" s="144"/>
      <c r="L146" s="27"/>
      <c r="M146" s="145" t="s">
        <v>1</v>
      </c>
      <c r="N146" s="146" t="s">
        <v>33</v>
      </c>
      <c r="O146" s="147">
        <v>0</v>
      </c>
      <c r="P146" s="147">
        <f t="shared" ref="P146:P162" si="1">O146*H146</f>
        <v>0</v>
      </c>
      <c r="Q146" s="147">
        <v>0</v>
      </c>
      <c r="R146" s="147">
        <f t="shared" ref="R146:R162" si="2">Q146*H146</f>
        <v>0</v>
      </c>
      <c r="S146" s="147">
        <v>0</v>
      </c>
      <c r="T146" s="148">
        <f t="shared" ref="T146:T162" si="3"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9" t="s">
        <v>121</v>
      </c>
      <c r="AT146" s="149" t="s">
        <v>117</v>
      </c>
      <c r="AU146" s="149" t="s">
        <v>122</v>
      </c>
      <c r="AY146" s="14" t="s">
        <v>115</v>
      </c>
      <c r="BE146" s="150">
        <f t="shared" ref="BE146:BE162" si="4">IF(N146="základná",J146,0)</f>
        <v>0</v>
      </c>
      <c r="BF146" s="150">
        <f t="shared" ref="BF146:BF162" si="5">IF(N146="znížená",J146,0)</f>
        <v>0</v>
      </c>
      <c r="BG146" s="150">
        <f t="shared" ref="BG146:BG162" si="6">IF(N146="zákl. prenesená",J146,0)</f>
        <v>0</v>
      </c>
      <c r="BH146" s="150">
        <f t="shared" ref="BH146:BH162" si="7">IF(N146="zníž. prenesená",J146,0)</f>
        <v>0</v>
      </c>
      <c r="BI146" s="150">
        <f t="shared" ref="BI146:BI162" si="8">IF(N146="nulová",J146,0)</f>
        <v>0</v>
      </c>
      <c r="BJ146" s="14" t="s">
        <v>122</v>
      </c>
      <c r="BK146" s="151">
        <f t="shared" ref="BK146:BK162" si="9">ROUND(I146*H146,3)</f>
        <v>0</v>
      </c>
      <c r="BL146" s="14" t="s">
        <v>121</v>
      </c>
      <c r="BM146" s="149" t="s">
        <v>169</v>
      </c>
    </row>
    <row r="147" spans="1:65" s="2" customFormat="1" ht="14.4" customHeight="1">
      <c r="A147" s="26"/>
      <c r="B147" s="138"/>
      <c r="C147" s="152" t="s">
        <v>146</v>
      </c>
      <c r="D147" s="152" t="s">
        <v>135</v>
      </c>
      <c r="E147" s="153" t="s">
        <v>170</v>
      </c>
      <c r="F147" s="154" t="s">
        <v>171</v>
      </c>
      <c r="G147" s="155" t="s">
        <v>172</v>
      </c>
      <c r="H147" s="156">
        <v>30</v>
      </c>
      <c r="I147" s="156"/>
      <c r="J147" s="156">
        <f t="shared" si="0"/>
        <v>0</v>
      </c>
      <c r="K147" s="157"/>
      <c r="L147" s="158"/>
      <c r="M147" s="159" t="s">
        <v>1</v>
      </c>
      <c r="N147" s="160" t="s">
        <v>33</v>
      </c>
      <c r="O147" s="147">
        <v>0</v>
      </c>
      <c r="P147" s="147">
        <f t="shared" si="1"/>
        <v>0</v>
      </c>
      <c r="Q147" s="147">
        <v>0</v>
      </c>
      <c r="R147" s="147">
        <f t="shared" si="2"/>
        <v>0</v>
      </c>
      <c r="S147" s="147">
        <v>0</v>
      </c>
      <c r="T147" s="148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9" t="s">
        <v>133</v>
      </c>
      <c r="AT147" s="149" t="s">
        <v>135</v>
      </c>
      <c r="AU147" s="149" t="s">
        <v>122</v>
      </c>
      <c r="AY147" s="14" t="s">
        <v>115</v>
      </c>
      <c r="BE147" s="150">
        <f t="shared" si="4"/>
        <v>0</v>
      </c>
      <c r="BF147" s="150">
        <f t="shared" si="5"/>
        <v>0</v>
      </c>
      <c r="BG147" s="150">
        <f t="shared" si="6"/>
        <v>0</v>
      </c>
      <c r="BH147" s="150">
        <f t="shared" si="7"/>
        <v>0</v>
      </c>
      <c r="BI147" s="150">
        <f t="shared" si="8"/>
        <v>0</v>
      </c>
      <c r="BJ147" s="14" t="s">
        <v>122</v>
      </c>
      <c r="BK147" s="151">
        <f t="shared" si="9"/>
        <v>0</v>
      </c>
      <c r="BL147" s="14" t="s">
        <v>121</v>
      </c>
      <c r="BM147" s="149" t="s">
        <v>173</v>
      </c>
    </row>
    <row r="148" spans="1:65" s="2" customFormat="1" ht="24.15" customHeight="1">
      <c r="A148" s="26"/>
      <c r="B148" s="138"/>
      <c r="C148" s="139" t="s">
        <v>174</v>
      </c>
      <c r="D148" s="139" t="s">
        <v>117</v>
      </c>
      <c r="E148" s="140" t="s">
        <v>175</v>
      </c>
      <c r="F148" s="141" t="s">
        <v>176</v>
      </c>
      <c r="G148" s="142" t="s">
        <v>125</v>
      </c>
      <c r="H148" s="143">
        <v>1.8</v>
      </c>
      <c r="I148" s="143"/>
      <c r="J148" s="143">
        <f t="shared" si="0"/>
        <v>0</v>
      </c>
      <c r="K148" s="144"/>
      <c r="L148" s="27"/>
      <c r="M148" s="145" t="s">
        <v>1</v>
      </c>
      <c r="N148" s="146" t="s">
        <v>33</v>
      </c>
      <c r="O148" s="147">
        <v>0</v>
      </c>
      <c r="P148" s="147">
        <f t="shared" si="1"/>
        <v>0</v>
      </c>
      <c r="Q148" s="147">
        <v>0</v>
      </c>
      <c r="R148" s="147">
        <f t="shared" si="2"/>
        <v>0</v>
      </c>
      <c r="S148" s="147">
        <v>0</v>
      </c>
      <c r="T148" s="148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9" t="s">
        <v>121</v>
      </c>
      <c r="AT148" s="149" t="s">
        <v>117</v>
      </c>
      <c r="AU148" s="149" t="s">
        <v>122</v>
      </c>
      <c r="AY148" s="14" t="s">
        <v>115</v>
      </c>
      <c r="BE148" s="150">
        <f t="shared" si="4"/>
        <v>0</v>
      </c>
      <c r="BF148" s="150">
        <f t="shared" si="5"/>
        <v>0</v>
      </c>
      <c r="BG148" s="150">
        <f t="shared" si="6"/>
        <v>0</v>
      </c>
      <c r="BH148" s="150">
        <f t="shared" si="7"/>
        <v>0</v>
      </c>
      <c r="BI148" s="150">
        <f t="shared" si="8"/>
        <v>0</v>
      </c>
      <c r="BJ148" s="14" t="s">
        <v>122</v>
      </c>
      <c r="BK148" s="151">
        <f t="shared" si="9"/>
        <v>0</v>
      </c>
      <c r="BL148" s="14" t="s">
        <v>121</v>
      </c>
      <c r="BM148" s="149" t="s">
        <v>177</v>
      </c>
    </row>
    <row r="149" spans="1:65" s="2" customFormat="1" ht="24.15" customHeight="1">
      <c r="A149" s="26"/>
      <c r="B149" s="138"/>
      <c r="C149" s="139" t="s">
        <v>150</v>
      </c>
      <c r="D149" s="139" t="s">
        <v>117</v>
      </c>
      <c r="E149" s="140" t="s">
        <v>178</v>
      </c>
      <c r="F149" s="141" t="s">
        <v>179</v>
      </c>
      <c r="G149" s="142" t="s">
        <v>120</v>
      </c>
      <c r="H149" s="143">
        <v>518</v>
      </c>
      <c r="I149" s="143"/>
      <c r="J149" s="143">
        <f t="shared" si="0"/>
        <v>0</v>
      </c>
      <c r="K149" s="144"/>
      <c r="L149" s="27"/>
      <c r="M149" s="145" t="s">
        <v>1</v>
      </c>
      <c r="N149" s="146" t="s">
        <v>33</v>
      </c>
      <c r="O149" s="147">
        <v>0</v>
      </c>
      <c r="P149" s="147">
        <f t="shared" si="1"/>
        <v>0</v>
      </c>
      <c r="Q149" s="147">
        <v>0</v>
      </c>
      <c r="R149" s="147">
        <f t="shared" si="2"/>
        <v>0</v>
      </c>
      <c r="S149" s="147">
        <v>0</v>
      </c>
      <c r="T149" s="148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9" t="s">
        <v>121</v>
      </c>
      <c r="AT149" s="149" t="s">
        <v>117</v>
      </c>
      <c r="AU149" s="149" t="s">
        <v>122</v>
      </c>
      <c r="AY149" s="14" t="s">
        <v>115</v>
      </c>
      <c r="BE149" s="150">
        <f t="shared" si="4"/>
        <v>0</v>
      </c>
      <c r="BF149" s="150">
        <f t="shared" si="5"/>
        <v>0</v>
      </c>
      <c r="BG149" s="150">
        <f t="shared" si="6"/>
        <v>0</v>
      </c>
      <c r="BH149" s="150">
        <f t="shared" si="7"/>
        <v>0</v>
      </c>
      <c r="BI149" s="150">
        <f t="shared" si="8"/>
        <v>0</v>
      </c>
      <c r="BJ149" s="14" t="s">
        <v>122</v>
      </c>
      <c r="BK149" s="151">
        <f t="shared" si="9"/>
        <v>0</v>
      </c>
      <c r="BL149" s="14" t="s">
        <v>121</v>
      </c>
      <c r="BM149" s="149" t="s">
        <v>180</v>
      </c>
    </row>
    <row r="150" spans="1:65" s="2" customFormat="1" ht="37.799999999999997" customHeight="1">
      <c r="A150" s="26"/>
      <c r="B150" s="138"/>
      <c r="C150" s="139" t="s">
        <v>181</v>
      </c>
      <c r="D150" s="139" t="s">
        <v>117</v>
      </c>
      <c r="E150" s="140" t="s">
        <v>182</v>
      </c>
      <c r="F150" s="141" t="s">
        <v>183</v>
      </c>
      <c r="G150" s="142" t="s">
        <v>120</v>
      </c>
      <c r="H150" s="143">
        <v>4144</v>
      </c>
      <c r="I150" s="143"/>
      <c r="J150" s="143">
        <f t="shared" si="0"/>
        <v>0</v>
      </c>
      <c r="K150" s="144"/>
      <c r="L150" s="27"/>
      <c r="M150" s="145" t="s">
        <v>1</v>
      </c>
      <c r="N150" s="146" t="s">
        <v>33</v>
      </c>
      <c r="O150" s="147">
        <v>0</v>
      </c>
      <c r="P150" s="147">
        <f t="shared" si="1"/>
        <v>0</v>
      </c>
      <c r="Q150" s="147">
        <v>0</v>
      </c>
      <c r="R150" s="147">
        <f t="shared" si="2"/>
        <v>0</v>
      </c>
      <c r="S150" s="147">
        <v>0</v>
      </c>
      <c r="T150" s="148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9" t="s">
        <v>121</v>
      </c>
      <c r="AT150" s="149" t="s">
        <v>117</v>
      </c>
      <c r="AU150" s="149" t="s">
        <v>122</v>
      </c>
      <c r="AY150" s="14" t="s">
        <v>115</v>
      </c>
      <c r="BE150" s="150">
        <f t="shared" si="4"/>
        <v>0</v>
      </c>
      <c r="BF150" s="150">
        <f t="shared" si="5"/>
        <v>0</v>
      </c>
      <c r="BG150" s="150">
        <f t="shared" si="6"/>
        <v>0</v>
      </c>
      <c r="BH150" s="150">
        <f t="shared" si="7"/>
        <v>0</v>
      </c>
      <c r="BI150" s="150">
        <f t="shared" si="8"/>
        <v>0</v>
      </c>
      <c r="BJ150" s="14" t="s">
        <v>122</v>
      </c>
      <c r="BK150" s="151">
        <f t="shared" si="9"/>
        <v>0</v>
      </c>
      <c r="BL150" s="14" t="s">
        <v>121</v>
      </c>
      <c r="BM150" s="149" t="s">
        <v>184</v>
      </c>
    </row>
    <row r="151" spans="1:65" s="2" customFormat="1" ht="24.15" customHeight="1">
      <c r="A151" s="26"/>
      <c r="B151" s="138"/>
      <c r="C151" s="139" t="s">
        <v>154</v>
      </c>
      <c r="D151" s="139" t="s">
        <v>117</v>
      </c>
      <c r="E151" s="140" t="s">
        <v>185</v>
      </c>
      <c r="F151" s="141" t="s">
        <v>186</v>
      </c>
      <c r="G151" s="142" t="s">
        <v>120</v>
      </c>
      <c r="H151" s="143">
        <v>518</v>
      </c>
      <c r="I151" s="143"/>
      <c r="J151" s="143">
        <f t="shared" si="0"/>
        <v>0</v>
      </c>
      <c r="K151" s="144"/>
      <c r="L151" s="27"/>
      <c r="M151" s="145" t="s">
        <v>1</v>
      </c>
      <c r="N151" s="146" t="s">
        <v>33</v>
      </c>
      <c r="O151" s="147">
        <v>0</v>
      </c>
      <c r="P151" s="147">
        <f t="shared" si="1"/>
        <v>0</v>
      </c>
      <c r="Q151" s="147">
        <v>0</v>
      </c>
      <c r="R151" s="147">
        <f t="shared" si="2"/>
        <v>0</v>
      </c>
      <c r="S151" s="147">
        <v>0</v>
      </c>
      <c r="T151" s="148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9" t="s">
        <v>121</v>
      </c>
      <c r="AT151" s="149" t="s">
        <v>117</v>
      </c>
      <c r="AU151" s="149" t="s">
        <v>122</v>
      </c>
      <c r="AY151" s="14" t="s">
        <v>115</v>
      </c>
      <c r="BE151" s="150">
        <f t="shared" si="4"/>
        <v>0</v>
      </c>
      <c r="BF151" s="150">
        <f t="shared" si="5"/>
        <v>0</v>
      </c>
      <c r="BG151" s="150">
        <f t="shared" si="6"/>
        <v>0</v>
      </c>
      <c r="BH151" s="150">
        <f t="shared" si="7"/>
        <v>0</v>
      </c>
      <c r="BI151" s="150">
        <f t="shared" si="8"/>
        <v>0</v>
      </c>
      <c r="BJ151" s="14" t="s">
        <v>122</v>
      </c>
      <c r="BK151" s="151">
        <f t="shared" si="9"/>
        <v>0</v>
      </c>
      <c r="BL151" s="14" t="s">
        <v>121</v>
      </c>
      <c r="BM151" s="149" t="s">
        <v>187</v>
      </c>
    </row>
    <row r="152" spans="1:65" s="2" customFormat="1" ht="14.4" customHeight="1">
      <c r="A152" s="26"/>
      <c r="B152" s="138"/>
      <c r="C152" s="139" t="s">
        <v>188</v>
      </c>
      <c r="D152" s="139" t="s">
        <v>117</v>
      </c>
      <c r="E152" s="140" t="s">
        <v>189</v>
      </c>
      <c r="F152" s="141" t="s">
        <v>190</v>
      </c>
      <c r="G152" s="142" t="s">
        <v>120</v>
      </c>
      <c r="H152" s="143">
        <v>518</v>
      </c>
      <c r="I152" s="143"/>
      <c r="J152" s="143">
        <f t="shared" si="0"/>
        <v>0</v>
      </c>
      <c r="K152" s="144"/>
      <c r="L152" s="27"/>
      <c r="M152" s="145" t="s">
        <v>1</v>
      </c>
      <c r="N152" s="146" t="s">
        <v>33</v>
      </c>
      <c r="O152" s="147">
        <v>0</v>
      </c>
      <c r="P152" s="147">
        <f t="shared" si="1"/>
        <v>0</v>
      </c>
      <c r="Q152" s="147">
        <v>0</v>
      </c>
      <c r="R152" s="147">
        <f t="shared" si="2"/>
        <v>0</v>
      </c>
      <c r="S152" s="147">
        <v>0</v>
      </c>
      <c r="T152" s="148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9" t="s">
        <v>121</v>
      </c>
      <c r="AT152" s="149" t="s">
        <v>117</v>
      </c>
      <c r="AU152" s="149" t="s">
        <v>122</v>
      </c>
      <c r="AY152" s="14" t="s">
        <v>115</v>
      </c>
      <c r="BE152" s="150">
        <f t="shared" si="4"/>
        <v>0</v>
      </c>
      <c r="BF152" s="150">
        <f t="shared" si="5"/>
        <v>0</v>
      </c>
      <c r="BG152" s="150">
        <f t="shared" si="6"/>
        <v>0</v>
      </c>
      <c r="BH152" s="150">
        <f t="shared" si="7"/>
        <v>0</v>
      </c>
      <c r="BI152" s="150">
        <f t="shared" si="8"/>
        <v>0</v>
      </c>
      <c r="BJ152" s="14" t="s">
        <v>122</v>
      </c>
      <c r="BK152" s="151">
        <f t="shared" si="9"/>
        <v>0</v>
      </c>
      <c r="BL152" s="14" t="s">
        <v>121</v>
      </c>
      <c r="BM152" s="149" t="s">
        <v>191</v>
      </c>
    </row>
    <row r="153" spans="1:65" s="2" customFormat="1" ht="24.15" customHeight="1">
      <c r="A153" s="26"/>
      <c r="B153" s="138"/>
      <c r="C153" s="139" t="s">
        <v>7</v>
      </c>
      <c r="D153" s="139" t="s">
        <v>117</v>
      </c>
      <c r="E153" s="140" t="s">
        <v>192</v>
      </c>
      <c r="F153" s="141" t="s">
        <v>193</v>
      </c>
      <c r="G153" s="142" t="s">
        <v>120</v>
      </c>
      <c r="H153" s="143">
        <v>518</v>
      </c>
      <c r="I153" s="143"/>
      <c r="J153" s="143">
        <f t="shared" si="0"/>
        <v>0</v>
      </c>
      <c r="K153" s="144"/>
      <c r="L153" s="27"/>
      <c r="M153" s="145" t="s">
        <v>1</v>
      </c>
      <c r="N153" s="146" t="s">
        <v>33</v>
      </c>
      <c r="O153" s="147">
        <v>0</v>
      </c>
      <c r="P153" s="147">
        <f t="shared" si="1"/>
        <v>0</v>
      </c>
      <c r="Q153" s="147">
        <v>0</v>
      </c>
      <c r="R153" s="147">
        <f t="shared" si="2"/>
        <v>0</v>
      </c>
      <c r="S153" s="147">
        <v>0</v>
      </c>
      <c r="T153" s="148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9" t="s">
        <v>121</v>
      </c>
      <c r="AT153" s="149" t="s">
        <v>117</v>
      </c>
      <c r="AU153" s="149" t="s">
        <v>122</v>
      </c>
      <c r="AY153" s="14" t="s">
        <v>115</v>
      </c>
      <c r="BE153" s="150">
        <f t="shared" si="4"/>
        <v>0</v>
      </c>
      <c r="BF153" s="150">
        <f t="shared" si="5"/>
        <v>0</v>
      </c>
      <c r="BG153" s="150">
        <f t="shared" si="6"/>
        <v>0</v>
      </c>
      <c r="BH153" s="150">
        <f t="shared" si="7"/>
        <v>0</v>
      </c>
      <c r="BI153" s="150">
        <f t="shared" si="8"/>
        <v>0</v>
      </c>
      <c r="BJ153" s="14" t="s">
        <v>122</v>
      </c>
      <c r="BK153" s="151">
        <f t="shared" si="9"/>
        <v>0</v>
      </c>
      <c r="BL153" s="14" t="s">
        <v>121</v>
      </c>
      <c r="BM153" s="149" t="s">
        <v>194</v>
      </c>
    </row>
    <row r="154" spans="1:65" s="2" customFormat="1" ht="24.15" customHeight="1">
      <c r="A154" s="26"/>
      <c r="B154" s="138"/>
      <c r="C154" s="139" t="s">
        <v>195</v>
      </c>
      <c r="D154" s="139" t="s">
        <v>117</v>
      </c>
      <c r="E154" s="140" t="s">
        <v>196</v>
      </c>
      <c r="F154" s="141" t="s">
        <v>197</v>
      </c>
      <c r="G154" s="142" t="s">
        <v>198</v>
      </c>
      <c r="H154" s="143">
        <v>32.164000000000001</v>
      </c>
      <c r="I154" s="143"/>
      <c r="J154" s="143">
        <f t="shared" si="0"/>
        <v>0</v>
      </c>
      <c r="K154" s="144"/>
      <c r="L154" s="27"/>
      <c r="M154" s="145" t="s">
        <v>1</v>
      </c>
      <c r="N154" s="146" t="s">
        <v>33</v>
      </c>
      <c r="O154" s="147">
        <v>0</v>
      </c>
      <c r="P154" s="147">
        <f t="shared" si="1"/>
        <v>0</v>
      </c>
      <c r="Q154" s="147">
        <v>0</v>
      </c>
      <c r="R154" s="147">
        <f t="shared" si="2"/>
        <v>0</v>
      </c>
      <c r="S154" s="147">
        <v>0</v>
      </c>
      <c r="T154" s="148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9" t="s">
        <v>121</v>
      </c>
      <c r="AT154" s="149" t="s">
        <v>117</v>
      </c>
      <c r="AU154" s="149" t="s">
        <v>122</v>
      </c>
      <c r="AY154" s="14" t="s">
        <v>115</v>
      </c>
      <c r="BE154" s="150">
        <f t="shared" si="4"/>
        <v>0</v>
      </c>
      <c r="BF154" s="150">
        <f t="shared" si="5"/>
        <v>0</v>
      </c>
      <c r="BG154" s="150">
        <f t="shared" si="6"/>
        <v>0</v>
      </c>
      <c r="BH154" s="150">
        <f t="shared" si="7"/>
        <v>0</v>
      </c>
      <c r="BI154" s="150">
        <f t="shared" si="8"/>
        <v>0</v>
      </c>
      <c r="BJ154" s="14" t="s">
        <v>122</v>
      </c>
      <c r="BK154" s="151">
        <f t="shared" si="9"/>
        <v>0</v>
      </c>
      <c r="BL154" s="14" t="s">
        <v>121</v>
      </c>
      <c r="BM154" s="149" t="s">
        <v>199</v>
      </c>
    </row>
    <row r="155" spans="1:65" s="2" customFormat="1" ht="24.15" customHeight="1">
      <c r="A155" s="26"/>
      <c r="B155" s="138"/>
      <c r="C155" s="139" t="s">
        <v>160</v>
      </c>
      <c r="D155" s="139" t="s">
        <v>117</v>
      </c>
      <c r="E155" s="140" t="s">
        <v>200</v>
      </c>
      <c r="F155" s="141" t="s">
        <v>201</v>
      </c>
      <c r="G155" s="142" t="s">
        <v>198</v>
      </c>
      <c r="H155" s="143">
        <v>160.82</v>
      </c>
      <c r="I155" s="143"/>
      <c r="J155" s="143">
        <f t="shared" si="0"/>
        <v>0</v>
      </c>
      <c r="K155" s="144"/>
      <c r="L155" s="27"/>
      <c r="M155" s="145" t="s">
        <v>1</v>
      </c>
      <c r="N155" s="146" t="s">
        <v>33</v>
      </c>
      <c r="O155" s="147">
        <v>0</v>
      </c>
      <c r="P155" s="147">
        <f t="shared" si="1"/>
        <v>0</v>
      </c>
      <c r="Q155" s="147">
        <v>0</v>
      </c>
      <c r="R155" s="147">
        <f t="shared" si="2"/>
        <v>0</v>
      </c>
      <c r="S155" s="147">
        <v>0</v>
      </c>
      <c r="T155" s="148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9" t="s">
        <v>121</v>
      </c>
      <c r="AT155" s="149" t="s">
        <v>117</v>
      </c>
      <c r="AU155" s="149" t="s">
        <v>122</v>
      </c>
      <c r="AY155" s="14" t="s">
        <v>115</v>
      </c>
      <c r="BE155" s="150">
        <f t="shared" si="4"/>
        <v>0</v>
      </c>
      <c r="BF155" s="150">
        <f t="shared" si="5"/>
        <v>0</v>
      </c>
      <c r="BG155" s="150">
        <f t="shared" si="6"/>
        <v>0</v>
      </c>
      <c r="BH155" s="150">
        <f t="shared" si="7"/>
        <v>0</v>
      </c>
      <c r="BI155" s="150">
        <f t="shared" si="8"/>
        <v>0</v>
      </c>
      <c r="BJ155" s="14" t="s">
        <v>122</v>
      </c>
      <c r="BK155" s="151">
        <f t="shared" si="9"/>
        <v>0</v>
      </c>
      <c r="BL155" s="14" t="s">
        <v>121</v>
      </c>
      <c r="BM155" s="149" t="s">
        <v>202</v>
      </c>
    </row>
    <row r="156" spans="1:65" s="2" customFormat="1" ht="14.4" customHeight="1">
      <c r="A156" s="26"/>
      <c r="B156" s="138"/>
      <c r="C156" s="139" t="s">
        <v>203</v>
      </c>
      <c r="D156" s="139" t="s">
        <v>117</v>
      </c>
      <c r="E156" s="140" t="s">
        <v>204</v>
      </c>
      <c r="F156" s="141" t="s">
        <v>205</v>
      </c>
      <c r="G156" s="142" t="s">
        <v>168</v>
      </c>
      <c r="H156" s="143">
        <v>20</v>
      </c>
      <c r="I156" s="143"/>
      <c r="J156" s="143">
        <f t="shared" si="0"/>
        <v>0</v>
      </c>
      <c r="K156" s="144"/>
      <c r="L156" s="27"/>
      <c r="M156" s="145" t="s">
        <v>1</v>
      </c>
      <c r="N156" s="146" t="s">
        <v>33</v>
      </c>
      <c r="O156" s="147">
        <v>0</v>
      </c>
      <c r="P156" s="147">
        <f t="shared" si="1"/>
        <v>0</v>
      </c>
      <c r="Q156" s="147">
        <v>0</v>
      </c>
      <c r="R156" s="147">
        <f t="shared" si="2"/>
        <v>0</v>
      </c>
      <c r="S156" s="147">
        <v>0</v>
      </c>
      <c r="T156" s="148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9" t="s">
        <v>121</v>
      </c>
      <c r="AT156" s="149" t="s">
        <v>117</v>
      </c>
      <c r="AU156" s="149" t="s">
        <v>122</v>
      </c>
      <c r="AY156" s="14" t="s">
        <v>115</v>
      </c>
      <c r="BE156" s="150">
        <f t="shared" si="4"/>
        <v>0</v>
      </c>
      <c r="BF156" s="150">
        <f t="shared" si="5"/>
        <v>0</v>
      </c>
      <c r="BG156" s="150">
        <f t="shared" si="6"/>
        <v>0</v>
      </c>
      <c r="BH156" s="150">
        <f t="shared" si="7"/>
        <v>0</v>
      </c>
      <c r="BI156" s="150">
        <f t="shared" si="8"/>
        <v>0</v>
      </c>
      <c r="BJ156" s="14" t="s">
        <v>122</v>
      </c>
      <c r="BK156" s="151">
        <f t="shared" si="9"/>
        <v>0</v>
      </c>
      <c r="BL156" s="14" t="s">
        <v>121</v>
      </c>
      <c r="BM156" s="149" t="s">
        <v>206</v>
      </c>
    </row>
    <row r="157" spans="1:65" s="2" customFormat="1" ht="14.4" customHeight="1">
      <c r="A157" s="26"/>
      <c r="B157" s="138"/>
      <c r="C157" s="139" t="s">
        <v>163</v>
      </c>
      <c r="D157" s="139" t="s">
        <v>117</v>
      </c>
      <c r="E157" s="140" t="s">
        <v>207</v>
      </c>
      <c r="F157" s="141" t="s">
        <v>208</v>
      </c>
      <c r="G157" s="142" t="s">
        <v>168</v>
      </c>
      <c r="H157" s="143">
        <v>20</v>
      </c>
      <c r="I157" s="143"/>
      <c r="J157" s="143">
        <f t="shared" si="0"/>
        <v>0</v>
      </c>
      <c r="K157" s="144"/>
      <c r="L157" s="27"/>
      <c r="M157" s="145" t="s">
        <v>1</v>
      </c>
      <c r="N157" s="146" t="s">
        <v>33</v>
      </c>
      <c r="O157" s="147">
        <v>0</v>
      </c>
      <c r="P157" s="147">
        <f t="shared" si="1"/>
        <v>0</v>
      </c>
      <c r="Q157" s="147">
        <v>0</v>
      </c>
      <c r="R157" s="147">
        <f t="shared" si="2"/>
        <v>0</v>
      </c>
      <c r="S157" s="147">
        <v>0</v>
      </c>
      <c r="T157" s="148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9" t="s">
        <v>121</v>
      </c>
      <c r="AT157" s="149" t="s">
        <v>117</v>
      </c>
      <c r="AU157" s="149" t="s">
        <v>122</v>
      </c>
      <c r="AY157" s="14" t="s">
        <v>115</v>
      </c>
      <c r="BE157" s="150">
        <f t="shared" si="4"/>
        <v>0</v>
      </c>
      <c r="BF157" s="150">
        <f t="shared" si="5"/>
        <v>0</v>
      </c>
      <c r="BG157" s="150">
        <f t="shared" si="6"/>
        <v>0</v>
      </c>
      <c r="BH157" s="150">
        <f t="shared" si="7"/>
        <v>0</v>
      </c>
      <c r="BI157" s="150">
        <f t="shared" si="8"/>
        <v>0</v>
      </c>
      <c r="BJ157" s="14" t="s">
        <v>122</v>
      </c>
      <c r="BK157" s="151">
        <f t="shared" si="9"/>
        <v>0</v>
      </c>
      <c r="BL157" s="14" t="s">
        <v>121</v>
      </c>
      <c r="BM157" s="149" t="s">
        <v>209</v>
      </c>
    </row>
    <row r="158" spans="1:65" s="2" customFormat="1" ht="14.4" customHeight="1">
      <c r="A158" s="26"/>
      <c r="B158" s="138"/>
      <c r="C158" s="139" t="s">
        <v>210</v>
      </c>
      <c r="D158" s="139" t="s">
        <v>117</v>
      </c>
      <c r="E158" s="140" t="s">
        <v>211</v>
      </c>
      <c r="F158" s="141" t="s">
        <v>212</v>
      </c>
      <c r="G158" s="142" t="s">
        <v>198</v>
      </c>
      <c r="H158" s="143">
        <v>32.164000000000001</v>
      </c>
      <c r="I158" s="143"/>
      <c r="J158" s="143">
        <f t="shared" si="0"/>
        <v>0</v>
      </c>
      <c r="K158" s="144"/>
      <c r="L158" s="27"/>
      <c r="M158" s="145" t="s">
        <v>1</v>
      </c>
      <c r="N158" s="146" t="s">
        <v>33</v>
      </c>
      <c r="O158" s="147">
        <v>0</v>
      </c>
      <c r="P158" s="147">
        <f t="shared" si="1"/>
        <v>0</v>
      </c>
      <c r="Q158" s="147">
        <v>0</v>
      </c>
      <c r="R158" s="147">
        <f t="shared" si="2"/>
        <v>0</v>
      </c>
      <c r="S158" s="147">
        <v>0</v>
      </c>
      <c r="T158" s="148">
        <f t="shared" si="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9" t="s">
        <v>121</v>
      </c>
      <c r="AT158" s="149" t="s">
        <v>117</v>
      </c>
      <c r="AU158" s="149" t="s">
        <v>122</v>
      </c>
      <c r="AY158" s="14" t="s">
        <v>115</v>
      </c>
      <c r="BE158" s="150">
        <f t="shared" si="4"/>
        <v>0</v>
      </c>
      <c r="BF158" s="150">
        <f t="shared" si="5"/>
        <v>0</v>
      </c>
      <c r="BG158" s="150">
        <f t="shared" si="6"/>
        <v>0</v>
      </c>
      <c r="BH158" s="150">
        <f t="shared" si="7"/>
        <v>0</v>
      </c>
      <c r="BI158" s="150">
        <f t="shared" si="8"/>
        <v>0</v>
      </c>
      <c r="BJ158" s="14" t="s">
        <v>122</v>
      </c>
      <c r="BK158" s="151">
        <f t="shared" si="9"/>
        <v>0</v>
      </c>
      <c r="BL158" s="14" t="s">
        <v>121</v>
      </c>
      <c r="BM158" s="149" t="s">
        <v>213</v>
      </c>
    </row>
    <row r="159" spans="1:65" s="2" customFormat="1" ht="24.15" customHeight="1">
      <c r="A159" s="26"/>
      <c r="B159" s="138"/>
      <c r="C159" s="139" t="s">
        <v>169</v>
      </c>
      <c r="D159" s="139" t="s">
        <v>117</v>
      </c>
      <c r="E159" s="140" t="s">
        <v>214</v>
      </c>
      <c r="F159" s="141" t="s">
        <v>215</v>
      </c>
      <c r="G159" s="142" t="s">
        <v>198</v>
      </c>
      <c r="H159" s="143">
        <v>450.29599999999999</v>
      </c>
      <c r="I159" s="143"/>
      <c r="J159" s="143">
        <f t="shared" si="0"/>
        <v>0</v>
      </c>
      <c r="K159" s="144"/>
      <c r="L159" s="27"/>
      <c r="M159" s="145" t="s">
        <v>1</v>
      </c>
      <c r="N159" s="146" t="s">
        <v>33</v>
      </c>
      <c r="O159" s="147">
        <v>0</v>
      </c>
      <c r="P159" s="147">
        <f t="shared" si="1"/>
        <v>0</v>
      </c>
      <c r="Q159" s="147">
        <v>0</v>
      </c>
      <c r="R159" s="147">
        <f t="shared" si="2"/>
        <v>0</v>
      </c>
      <c r="S159" s="147">
        <v>0</v>
      </c>
      <c r="T159" s="148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9" t="s">
        <v>121</v>
      </c>
      <c r="AT159" s="149" t="s">
        <v>117</v>
      </c>
      <c r="AU159" s="149" t="s">
        <v>122</v>
      </c>
      <c r="AY159" s="14" t="s">
        <v>115</v>
      </c>
      <c r="BE159" s="150">
        <f t="shared" si="4"/>
        <v>0</v>
      </c>
      <c r="BF159" s="150">
        <f t="shared" si="5"/>
        <v>0</v>
      </c>
      <c r="BG159" s="150">
        <f t="shared" si="6"/>
        <v>0</v>
      </c>
      <c r="BH159" s="150">
        <f t="shared" si="7"/>
        <v>0</v>
      </c>
      <c r="BI159" s="150">
        <f t="shared" si="8"/>
        <v>0</v>
      </c>
      <c r="BJ159" s="14" t="s">
        <v>122</v>
      </c>
      <c r="BK159" s="151">
        <f t="shared" si="9"/>
        <v>0</v>
      </c>
      <c r="BL159" s="14" t="s">
        <v>121</v>
      </c>
      <c r="BM159" s="149" t="s">
        <v>216</v>
      </c>
    </row>
    <row r="160" spans="1:65" s="2" customFormat="1" ht="24.15" customHeight="1">
      <c r="A160" s="26"/>
      <c r="B160" s="138"/>
      <c r="C160" s="139" t="s">
        <v>217</v>
      </c>
      <c r="D160" s="139" t="s">
        <v>117</v>
      </c>
      <c r="E160" s="140" t="s">
        <v>218</v>
      </c>
      <c r="F160" s="141" t="s">
        <v>219</v>
      </c>
      <c r="G160" s="142" t="s">
        <v>198</v>
      </c>
      <c r="H160" s="143">
        <v>32.164000000000001</v>
      </c>
      <c r="I160" s="143"/>
      <c r="J160" s="143">
        <f t="shared" si="0"/>
        <v>0</v>
      </c>
      <c r="K160" s="144"/>
      <c r="L160" s="27"/>
      <c r="M160" s="145" t="s">
        <v>1</v>
      </c>
      <c r="N160" s="146" t="s">
        <v>33</v>
      </c>
      <c r="O160" s="147">
        <v>0</v>
      </c>
      <c r="P160" s="147">
        <f t="shared" si="1"/>
        <v>0</v>
      </c>
      <c r="Q160" s="147">
        <v>0</v>
      </c>
      <c r="R160" s="147">
        <f t="shared" si="2"/>
        <v>0</v>
      </c>
      <c r="S160" s="147">
        <v>0</v>
      </c>
      <c r="T160" s="148">
        <f t="shared" si="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9" t="s">
        <v>121</v>
      </c>
      <c r="AT160" s="149" t="s">
        <v>117</v>
      </c>
      <c r="AU160" s="149" t="s">
        <v>122</v>
      </c>
      <c r="AY160" s="14" t="s">
        <v>115</v>
      </c>
      <c r="BE160" s="150">
        <f t="shared" si="4"/>
        <v>0</v>
      </c>
      <c r="BF160" s="150">
        <f t="shared" si="5"/>
        <v>0</v>
      </c>
      <c r="BG160" s="150">
        <f t="shared" si="6"/>
        <v>0</v>
      </c>
      <c r="BH160" s="150">
        <f t="shared" si="7"/>
        <v>0</v>
      </c>
      <c r="BI160" s="150">
        <f t="shared" si="8"/>
        <v>0</v>
      </c>
      <c r="BJ160" s="14" t="s">
        <v>122</v>
      </c>
      <c r="BK160" s="151">
        <f t="shared" si="9"/>
        <v>0</v>
      </c>
      <c r="BL160" s="14" t="s">
        <v>121</v>
      </c>
      <c r="BM160" s="149" t="s">
        <v>220</v>
      </c>
    </row>
    <row r="161" spans="1:65" s="2" customFormat="1" ht="24.15" customHeight="1">
      <c r="A161" s="26"/>
      <c r="B161" s="138"/>
      <c r="C161" s="139" t="s">
        <v>173</v>
      </c>
      <c r="D161" s="139" t="s">
        <v>117</v>
      </c>
      <c r="E161" s="140" t="s">
        <v>221</v>
      </c>
      <c r="F161" s="141" t="s">
        <v>222</v>
      </c>
      <c r="G161" s="142" t="s">
        <v>198</v>
      </c>
      <c r="H161" s="143">
        <v>26.83</v>
      </c>
      <c r="I161" s="143"/>
      <c r="J161" s="143">
        <f t="shared" si="0"/>
        <v>0</v>
      </c>
      <c r="K161" s="144"/>
      <c r="L161" s="27"/>
      <c r="M161" s="145" t="s">
        <v>1</v>
      </c>
      <c r="N161" s="146" t="s">
        <v>33</v>
      </c>
      <c r="O161" s="147">
        <v>0</v>
      </c>
      <c r="P161" s="147">
        <f t="shared" si="1"/>
        <v>0</v>
      </c>
      <c r="Q161" s="147">
        <v>0</v>
      </c>
      <c r="R161" s="147">
        <f t="shared" si="2"/>
        <v>0</v>
      </c>
      <c r="S161" s="147">
        <v>0</v>
      </c>
      <c r="T161" s="148">
        <f t="shared" si="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9" t="s">
        <v>121</v>
      </c>
      <c r="AT161" s="149" t="s">
        <v>117</v>
      </c>
      <c r="AU161" s="149" t="s">
        <v>122</v>
      </c>
      <c r="AY161" s="14" t="s">
        <v>115</v>
      </c>
      <c r="BE161" s="150">
        <f t="shared" si="4"/>
        <v>0</v>
      </c>
      <c r="BF161" s="150">
        <f t="shared" si="5"/>
        <v>0</v>
      </c>
      <c r="BG161" s="150">
        <f t="shared" si="6"/>
        <v>0</v>
      </c>
      <c r="BH161" s="150">
        <f t="shared" si="7"/>
        <v>0</v>
      </c>
      <c r="BI161" s="150">
        <f t="shared" si="8"/>
        <v>0</v>
      </c>
      <c r="BJ161" s="14" t="s">
        <v>122</v>
      </c>
      <c r="BK161" s="151">
        <f t="shared" si="9"/>
        <v>0</v>
      </c>
      <c r="BL161" s="14" t="s">
        <v>121</v>
      </c>
      <c r="BM161" s="149" t="s">
        <v>223</v>
      </c>
    </row>
    <row r="162" spans="1:65" s="2" customFormat="1" ht="24.15" customHeight="1">
      <c r="A162" s="26"/>
      <c r="B162" s="138"/>
      <c r="C162" s="139" t="s">
        <v>224</v>
      </c>
      <c r="D162" s="139" t="s">
        <v>117</v>
      </c>
      <c r="E162" s="140" t="s">
        <v>225</v>
      </c>
      <c r="F162" s="141" t="s">
        <v>226</v>
      </c>
      <c r="G162" s="142" t="s">
        <v>198</v>
      </c>
      <c r="H162" s="143">
        <v>5.3339999999999996</v>
      </c>
      <c r="I162" s="143"/>
      <c r="J162" s="143">
        <f t="shared" si="0"/>
        <v>0</v>
      </c>
      <c r="K162" s="144"/>
      <c r="L162" s="27"/>
      <c r="M162" s="145" t="s">
        <v>1</v>
      </c>
      <c r="N162" s="146" t="s">
        <v>33</v>
      </c>
      <c r="O162" s="147">
        <v>0</v>
      </c>
      <c r="P162" s="147">
        <f t="shared" si="1"/>
        <v>0</v>
      </c>
      <c r="Q162" s="147">
        <v>0</v>
      </c>
      <c r="R162" s="147">
        <f t="shared" si="2"/>
        <v>0</v>
      </c>
      <c r="S162" s="147">
        <v>0</v>
      </c>
      <c r="T162" s="148">
        <f t="shared" si="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9" t="s">
        <v>121</v>
      </c>
      <c r="AT162" s="149" t="s">
        <v>117</v>
      </c>
      <c r="AU162" s="149" t="s">
        <v>122</v>
      </c>
      <c r="AY162" s="14" t="s">
        <v>115</v>
      </c>
      <c r="BE162" s="150">
        <f t="shared" si="4"/>
        <v>0</v>
      </c>
      <c r="BF162" s="150">
        <f t="shared" si="5"/>
        <v>0</v>
      </c>
      <c r="BG162" s="150">
        <f t="shared" si="6"/>
        <v>0</v>
      </c>
      <c r="BH162" s="150">
        <f t="shared" si="7"/>
        <v>0</v>
      </c>
      <c r="BI162" s="150">
        <f t="shared" si="8"/>
        <v>0</v>
      </c>
      <c r="BJ162" s="14" t="s">
        <v>122</v>
      </c>
      <c r="BK162" s="151">
        <f t="shared" si="9"/>
        <v>0</v>
      </c>
      <c r="BL162" s="14" t="s">
        <v>121</v>
      </c>
      <c r="BM162" s="149" t="s">
        <v>227</v>
      </c>
    </row>
    <row r="163" spans="1:65" s="12" customFormat="1" ht="22.8" customHeight="1">
      <c r="B163" s="126"/>
      <c r="D163" s="127" t="s">
        <v>66</v>
      </c>
      <c r="E163" s="136" t="s">
        <v>228</v>
      </c>
      <c r="F163" s="136" t="s">
        <v>229</v>
      </c>
      <c r="J163" s="137">
        <f>BK163</f>
        <v>0</v>
      </c>
      <c r="L163" s="126"/>
      <c r="M163" s="130"/>
      <c r="N163" s="131"/>
      <c r="O163" s="131"/>
      <c r="P163" s="132">
        <f>P164</f>
        <v>0</v>
      </c>
      <c r="Q163" s="131"/>
      <c r="R163" s="132">
        <f>R164</f>
        <v>0</v>
      </c>
      <c r="S163" s="131"/>
      <c r="T163" s="133">
        <f>T164</f>
        <v>0</v>
      </c>
      <c r="AR163" s="127" t="s">
        <v>74</v>
      </c>
      <c r="AT163" s="134" t="s">
        <v>66</v>
      </c>
      <c r="AU163" s="134" t="s">
        <v>74</v>
      </c>
      <c r="AY163" s="127" t="s">
        <v>115</v>
      </c>
      <c r="BK163" s="135">
        <f>BK164</f>
        <v>0</v>
      </c>
    </row>
    <row r="164" spans="1:65" s="2" customFormat="1" ht="24.15" customHeight="1">
      <c r="A164" s="26"/>
      <c r="B164" s="138"/>
      <c r="C164" s="139" t="s">
        <v>177</v>
      </c>
      <c r="D164" s="139" t="s">
        <v>117</v>
      </c>
      <c r="E164" s="140" t="s">
        <v>230</v>
      </c>
      <c r="F164" s="141" t="s">
        <v>231</v>
      </c>
      <c r="G164" s="142" t="s">
        <v>198</v>
      </c>
      <c r="H164" s="143">
        <v>28.995999999999999</v>
      </c>
      <c r="I164" s="143"/>
      <c r="J164" s="143">
        <f>ROUND(I164*H164,3)</f>
        <v>0</v>
      </c>
      <c r="K164" s="144"/>
      <c r="L164" s="27"/>
      <c r="M164" s="145" t="s">
        <v>1</v>
      </c>
      <c r="N164" s="146" t="s">
        <v>33</v>
      </c>
      <c r="O164" s="147">
        <v>0</v>
      </c>
      <c r="P164" s="147">
        <f>O164*H164</f>
        <v>0</v>
      </c>
      <c r="Q164" s="147">
        <v>0</v>
      </c>
      <c r="R164" s="147">
        <f>Q164*H164</f>
        <v>0</v>
      </c>
      <c r="S164" s="147">
        <v>0</v>
      </c>
      <c r="T164" s="148">
        <f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9" t="s">
        <v>121</v>
      </c>
      <c r="AT164" s="149" t="s">
        <v>117</v>
      </c>
      <c r="AU164" s="149" t="s">
        <v>122</v>
      </c>
      <c r="AY164" s="14" t="s">
        <v>115</v>
      </c>
      <c r="BE164" s="150">
        <f>IF(N164="základná",J164,0)</f>
        <v>0</v>
      </c>
      <c r="BF164" s="150">
        <f>IF(N164="znížená",J164,0)</f>
        <v>0</v>
      </c>
      <c r="BG164" s="150">
        <f>IF(N164="zákl. prenesená",J164,0)</f>
        <v>0</v>
      </c>
      <c r="BH164" s="150">
        <f>IF(N164="zníž. prenesená",J164,0)</f>
        <v>0</v>
      </c>
      <c r="BI164" s="150">
        <f>IF(N164="nulová",J164,0)</f>
        <v>0</v>
      </c>
      <c r="BJ164" s="14" t="s">
        <v>122</v>
      </c>
      <c r="BK164" s="151">
        <f>ROUND(I164*H164,3)</f>
        <v>0</v>
      </c>
      <c r="BL164" s="14" t="s">
        <v>121</v>
      </c>
      <c r="BM164" s="149" t="s">
        <v>232</v>
      </c>
    </row>
    <row r="165" spans="1:65" s="12" customFormat="1" ht="25.95" customHeight="1">
      <c r="B165" s="126"/>
      <c r="D165" s="127" t="s">
        <v>66</v>
      </c>
      <c r="E165" s="128" t="s">
        <v>233</v>
      </c>
      <c r="F165" s="128" t="s">
        <v>234</v>
      </c>
      <c r="J165" s="129">
        <f>BK165</f>
        <v>0</v>
      </c>
      <c r="L165" s="126"/>
      <c r="M165" s="130"/>
      <c r="N165" s="131"/>
      <c r="O165" s="131"/>
      <c r="P165" s="132">
        <f>P166</f>
        <v>0</v>
      </c>
      <c r="Q165" s="131"/>
      <c r="R165" s="132">
        <f>R166</f>
        <v>0</v>
      </c>
      <c r="S165" s="131"/>
      <c r="T165" s="133">
        <f>T166</f>
        <v>0</v>
      </c>
      <c r="AR165" s="127" t="s">
        <v>122</v>
      </c>
      <c r="AT165" s="134" t="s">
        <v>66</v>
      </c>
      <c r="AU165" s="134" t="s">
        <v>67</v>
      </c>
      <c r="AY165" s="127" t="s">
        <v>115</v>
      </c>
      <c r="BK165" s="135">
        <f>BK166</f>
        <v>0</v>
      </c>
    </row>
    <row r="166" spans="1:65" s="12" customFormat="1" ht="22.8" customHeight="1">
      <c r="B166" s="126"/>
      <c r="D166" s="127" t="s">
        <v>66</v>
      </c>
      <c r="E166" s="136" t="s">
        <v>235</v>
      </c>
      <c r="F166" s="136" t="s">
        <v>236</v>
      </c>
      <c r="J166" s="137">
        <f>BK166</f>
        <v>0</v>
      </c>
      <c r="L166" s="126"/>
      <c r="M166" s="130"/>
      <c r="N166" s="131"/>
      <c r="O166" s="131"/>
      <c r="P166" s="132">
        <f>SUM(P167:P170)</f>
        <v>0</v>
      </c>
      <c r="Q166" s="131"/>
      <c r="R166" s="132">
        <f>SUM(R167:R170)</f>
        <v>0</v>
      </c>
      <c r="S166" s="131"/>
      <c r="T166" s="133">
        <f>SUM(T167:T170)</f>
        <v>0</v>
      </c>
      <c r="AR166" s="127" t="s">
        <v>122</v>
      </c>
      <c r="AT166" s="134" t="s">
        <v>66</v>
      </c>
      <c r="AU166" s="134" t="s">
        <v>74</v>
      </c>
      <c r="AY166" s="127" t="s">
        <v>115</v>
      </c>
      <c r="BK166" s="135">
        <f>SUM(BK167:BK170)</f>
        <v>0</v>
      </c>
    </row>
    <row r="167" spans="1:65" s="2" customFormat="1" ht="14.4" customHeight="1">
      <c r="A167" s="26"/>
      <c r="B167" s="138"/>
      <c r="C167" s="139" t="s">
        <v>237</v>
      </c>
      <c r="D167" s="139" t="s">
        <v>117</v>
      </c>
      <c r="E167" s="140" t="s">
        <v>238</v>
      </c>
      <c r="F167" s="141" t="s">
        <v>239</v>
      </c>
      <c r="G167" s="142" t="s">
        <v>172</v>
      </c>
      <c r="H167" s="143">
        <v>14</v>
      </c>
      <c r="I167" s="143"/>
      <c r="J167" s="143">
        <f>ROUND(I167*H167,3)</f>
        <v>0</v>
      </c>
      <c r="K167" s="144"/>
      <c r="L167" s="27"/>
      <c r="M167" s="145" t="s">
        <v>1</v>
      </c>
      <c r="N167" s="146" t="s">
        <v>33</v>
      </c>
      <c r="O167" s="147">
        <v>0</v>
      </c>
      <c r="P167" s="147">
        <f>O167*H167</f>
        <v>0</v>
      </c>
      <c r="Q167" s="147">
        <v>0</v>
      </c>
      <c r="R167" s="147">
        <f>Q167*H167</f>
        <v>0</v>
      </c>
      <c r="S167" s="147">
        <v>0</v>
      </c>
      <c r="T167" s="148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9" t="s">
        <v>150</v>
      </c>
      <c r="AT167" s="149" t="s">
        <v>117</v>
      </c>
      <c r="AU167" s="149" t="s">
        <v>122</v>
      </c>
      <c r="AY167" s="14" t="s">
        <v>115</v>
      </c>
      <c r="BE167" s="150">
        <f>IF(N167="základná",J167,0)</f>
        <v>0</v>
      </c>
      <c r="BF167" s="150">
        <f>IF(N167="znížená",J167,0)</f>
        <v>0</v>
      </c>
      <c r="BG167" s="150">
        <f>IF(N167="zákl. prenesená",J167,0)</f>
        <v>0</v>
      </c>
      <c r="BH167" s="150">
        <f>IF(N167="zníž. prenesená",J167,0)</f>
        <v>0</v>
      </c>
      <c r="BI167" s="150">
        <f>IF(N167="nulová",J167,0)</f>
        <v>0</v>
      </c>
      <c r="BJ167" s="14" t="s">
        <v>122</v>
      </c>
      <c r="BK167" s="151">
        <f>ROUND(I167*H167,3)</f>
        <v>0</v>
      </c>
      <c r="BL167" s="14" t="s">
        <v>150</v>
      </c>
      <c r="BM167" s="149" t="s">
        <v>240</v>
      </c>
    </row>
    <row r="168" spans="1:65" s="2" customFormat="1" ht="14.4" customHeight="1">
      <c r="A168" s="26"/>
      <c r="B168" s="138"/>
      <c r="C168" s="139" t="s">
        <v>180</v>
      </c>
      <c r="D168" s="139" t="s">
        <v>117</v>
      </c>
      <c r="E168" s="140" t="s">
        <v>241</v>
      </c>
      <c r="F168" s="141" t="s">
        <v>242</v>
      </c>
      <c r="G168" s="142" t="s">
        <v>168</v>
      </c>
      <c r="H168" s="143">
        <v>27.8</v>
      </c>
      <c r="I168" s="143"/>
      <c r="J168" s="143">
        <f>ROUND(I168*H168,3)</f>
        <v>0</v>
      </c>
      <c r="K168" s="144"/>
      <c r="L168" s="27"/>
      <c r="M168" s="145" t="s">
        <v>1</v>
      </c>
      <c r="N168" s="146" t="s">
        <v>33</v>
      </c>
      <c r="O168" s="147">
        <v>0</v>
      </c>
      <c r="P168" s="147">
        <f>O168*H168</f>
        <v>0</v>
      </c>
      <c r="Q168" s="147">
        <v>0</v>
      </c>
      <c r="R168" s="147">
        <f>Q168*H168</f>
        <v>0</v>
      </c>
      <c r="S168" s="147">
        <v>0</v>
      </c>
      <c r="T168" s="148">
        <f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9" t="s">
        <v>150</v>
      </c>
      <c r="AT168" s="149" t="s">
        <v>117</v>
      </c>
      <c r="AU168" s="149" t="s">
        <v>122</v>
      </c>
      <c r="AY168" s="14" t="s">
        <v>115</v>
      </c>
      <c r="BE168" s="150">
        <f>IF(N168="základná",J168,0)</f>
        <v>0</v>
      </c>
      <c r="BF168" s="150">
        <f>IF(N168="znížená",J168,0)</f>
        <v>0</v>
      </c>
      <c r="BG168" s="150">
        <f>IF(N168="zákl. prenesená",J168,0)</f>
        <v>0</v>
      </c>
      <c r="BH168" s="150">
        <f>IF(N168="zníž. prenesená",J168,0)</f>
        <v>0</v>
      </c>
      <c r="BI168" s="150">
        <f>IF(N168="nulová",J168,0)</f>
        <v>0</v>
      </c>
      <c r="BJ168" s="14" t="s">
        <v>122</v>
      </c>
      <c r="BK168" s="151">
        <f>ROUND(I168*H168,3)</f>
        <v>0</v>
      </c>
      <c r="BL168" s="14" t="s">
        <v>150</v>
      </c>
      <c r="BM168" s="149" t="s">
        <v>243</v>
      </c>
    </row>
    <row r="169" spans="1:65" s="2" customFormat="1" ht="14.4" customHeight="1">
      <c r="A169" s="26"/>
      <c r="B169" s="138"/>
      <c r="C169" s="139" t="s">
        <v>244</v>
      </c>
      <c r="D169" s="139" t="s">
        <v>117</v>
      </c>
      <c r="E169" s="140" t="s">
        <v>245</v>
      </c>
      <c r="F169" s="141" t="s">
        <v>246</v>
      </c>
      <c r="G169" s="142" t="s">
        <v>168</v>
      </c>
      <c r="H169" s="143">
        <v>29</v>
      </c>
      <c r="I169" s="143"/>
      <c r="J169" s="143">
        <f>ROUND(I169*H169,3)</f>
        <v>0</v>
      </c>
      <c r="K169" s="144"/>
      <c r="L169" s="27"/>
      <c r="M169" s="145" t="s">
        <v>1</v>
      </c>
      <c r="N169" s="146" t="s">
        <v>33</v>
      </c>
      <c r="O169" s="147">
        <v>0</v>
      </c>
      <c r="P169" s="147">
        <f>O169*H169</f>
        <v>0</v>
      </c>
      <c r="Q169" s="147">
        <v>0</v>
      </c>
      <c r="R169" s="147">
        <f>Q169*H169</f>
        <v>0</v>
      </c>
      <c r="S169" s="147">
        <v>0</v>
      </c>
      <c r="T169" s="148">
        <f>S169*H169</f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9" t="s">
        <v>150</v>
      </c>
      <c r="AT169" s="149" t="s">
        <v>117</v>
      </c>
      <c r="AU169" s="149" t="s">
        <v>122</v>
      </c>
      <c r="AY169" s="14" t="s">
        <v>115</v>
      </c>
      <c r="BE169" s="150">
        <f>IF(N169="základná",J169,0)</f>
        <v>0</v>
      </c>
      <c r="BF169" s="150">
        <f>IF(N169="znížená",J169,0)</f>
        <v>0</v>
      </c>
      <c r="BG169" s="150">
        <f>IF(N169="zákl. prenesená",J169,0)</f>
        <v>0</v>
      </c>
      <c r="BH169" s="150">
        <f>IF(N169="zníž. prenesená",J169,0)</f>
        <v>0</v>
      </c>
      <c r="BI169" s="150">
        <f>IF(N169="nulová",J169,0)</f>
        <v>0</v>
      </c>
      <c r="BJ169" s="14" t="s">
        <v>122</v>
      </c>
      <c r="BK169" s="151">
        <f>ROUND(I169*H169,3)</f>
        <v>0</v>
      </c>
      <c r="BL169" s="14" t="s">
        <v>150</v>
      </c>
      <c r="BM169" s="149" t="s">
        <v>247</v>
      </c>
    </row>
    <row r="170" spans="1:65" s="2" customFormat="1" ht="24.15" customHeight="1">
      <c r="A170" s="26"/>
      <c r="B170" s="138"/>
      <c r="C170" s="139" t="s">
        <v>184</v>
      </c>
      <c r="D170" s="139" t="s">
        <v>117</v>
      </c>
      <c r="E170" s="140" t="s">
        <v>248</v>
      </c>
      <c r="F170" s="141" t="s">
        <v>249</v>
      </c>
      <c r="G170" s="142" t="s">
        <v>198</v>
      </c>
      <c r="H170" s="143">
        <v>0.92200000000000004</v>
      </c>
      <c r="I170" s="143"/>
      <c r="J170" s="143">
        <f>ROUND(I170*H170,3)</f>
        <v>0</v>
      </c>
      <c r="K170" s="144"/>
      <c r="L170" s="27"/>
      <c r="M170" s="145" t="s">
        <v>1</v>
      </c>
      <c r="N170" s="146" t="s">
        <v>33</v>
      </c>
      <c r="O170" s="147">
        <v>0</v>
      </c>
      <c r="P170" s="147">
        <f>O170*H170</f>
        <v>0</v>
      </c>
      <c r="Q170" s="147">
        <v>0</v>
      </c>
      <c r="R170" s="147">
        <f>Q170*H170</f>
        <v>0</v>
      </c>
      <c r="S170" s="147">
        <v>0</v>
      </c>
      <c r="T170" s="148">
        <f>S170*H170</f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9" t="s">
        <v>150</v>
      </c>
      <c r="AT170" s="149" t="s">
        <v>117</v>
      </c>
      <c r="AU170" s="149" t="s">
        <v>122</v>
      </c>
      <c r="AY170" s="14" t="s">
        <v>115</v>
      </c>
      <c r="BE170" s="150">
        <f>IF(N170="základná",J170,0)</f>
        <v>0</v>
      </c>
      <c r="BF170" s="150">
        <f>IF(N170="znížená",J170,0)</f>
        <v>0</v>
      </c>
      <c r="BG170" s="150">
        <f>IF(N170="zákl. prenesená",J170,0)</f>
        <v>0</v>
      </c>
      <c r="BH170" s="150">
        <f>IF(N170="zníž. prenesená",J170,0)</f>
        <v>0</v>
      </c>
      <c r="BI170" s="150">
        <f>IF(N170="nulová",J170,0)</f>
        <v>0</v>
      </c>
      <c r="BJ170" s="14" t="s">
        <v>122</v>
      </c>
      <c r="BK170" s="151">
        <f>ROUND(I170*H170,3)</f>
        <v>0</v>
      </c>
      <c r="BL170" s="14" t="s">
        <v>150</v>
      </c>
      <c r="BM170" s="149" t="s">
        <v>250</v>
      </c>
    </row>
    <row r="171" spans="1:65" s="12" customFormat="1" ht="25.95" customHeight="1">
      <c r="B171" s="126"/>
      <c r="D171" s="127" t="s">
        <v>66</v>
      </c>
      <c r="E171" s="128" t="s">
        <v>251</v>
      </c>
      <c r="F171" s="128" t="s">
        <v>252</v>
      </c>
      <c r="J171" s="129">
        <f>BK171</f>
        <v>0</v>
      </c>
      <c r="L171" s="126"/>
      <c r="M171" s="130"/>
      <c r="N171" s="131"/>
      <c r="O171" s="131"/>
      <c r="P171" s="132">
        <f>P172</f>
        <v>0</v>
      </c>
      <c r="Q171" s="131"/>
      <c r="R171" s="132">
        <f>R172</f>
        <v>0</v>
      </c>
      <c r="S171" s="131"/>
      <c r="T171" s="133">
        <f>T172</f>
        <v>0</v>
      </c>
      <c r="AR171" s="127" t="s">
        <v>134</v>
      </c>
      <c r="AT171" s="134" t="s">
        <v>66</v>
      </c>
      <c r="AU171" s="134" t="s">
        <v>67</v>
      </c>
      <c r="AY171" s="127" t="s">
        <v>115</v>
      </c>
      <c r="BK171" s="135">
        <f>BK172</f>
        <v>0</v>
      </c>
    </row>
    <row r="172" spans="1:65" s="12" customFormat="1" ht="22.8" customHeight="1">
      <c r="B172" s="126"/>
      <c r="D172" s="127" t="s">
        <v>66</v>
      </c>
      <c r="E172" s="136" t="s">
        <v>253</v>
      </c>
      <c r="F172" s="136" t="s">
        <v>254</v>
      </c>
      <c r="J172" s="137">
        <f>BK172</f>
        <v>0</v>
      </c>
      <c r="L172" s="126"/>
      <c r="M172" s="130"/>
      <c r="N172" s="131"/>
      <c r="O172" s="131"/>
      <c r="P172" s="132">
        <f>SUM(P173:P174)</f>
        <v>0</v>
      </c>
      <c r="Q172" s="131"/>
      <c r="R172" s="132">
        <f>SUM(R173:R174)</f>
        <v>0</v>
      </c>
      <c r="S172" s="131"/>
      <c r="T172" s="133">
        <f>SUM(T173:T174)</f>
        <v>0</v>
      </c>
      <c r="AR172" s="127" t="s">
        <v>134</v>
      </c>
      <c r="AT172" s="134" t="s">
        <v>66</v>
      </c>
      <c r="AU172" s="134" t="s">
        <v>74</v>
      </c>
      <c r="AY172" s="127" t="s">
        <v>115</v>
      </c>
      <c r="BK172" s="135">
        <f>SUM(BK173:BK174)</f>
        <v>0</v>
      </c>
    </row>
    <row r="173" spans="1:65" s="2" customFormat="1" ht="24.15" customHeight="1">
      <c r="A173" s="26"/>
      <c r="B173" s="138"/>
      <c r="C173" s="139" t="s">
        <v>255</v>
      </c>
      <c r="D173" s="139" t="s">
        <v>117</v>
      </c>
      <c r="E173" s="140" t="s">
        <v>256</v>
      </c>
      <c r="F173" s="141" t="s">
        <v>257</v>
      </c>
      <c r="G173" s="142" t="s">
        <v>258</v>
      </c>
      <c r="H173" s="143">
        <v>1</v>
      </c>
      <c r="I173" s="143"/>
      <c r="J173" s="143">
        <f>ROUND(I173*H173,3)</f>
        <v>0</v>
      </c>
      <c r="K173" s="144"/>
      <c r="L173" s="27"/>
      <c r="M173" s="145" t="s">
        <v>1</v>
      </c>
      <c r="N173" s="146" t="s">
        <v>33</v>
      </c>
      <c r="O173" s="147">
        <v>0</v>
      </c>
      <c r="P173" s="147">
        <f>O173*H173</f>
        <v>0</v>
      </c>
      <c r="Q173" s="147">
        <v>0</v>
      </c>
      <c r="R173" s="147">
        <f>Q173*H173</f>
        <v>0</v>
      </c>
      <c r="S173" s="147">
        <v>0</v>
      </c>
      <c r="T173" s="148">
        <f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9" t="s">
        <v>121</v>
      </c>
      <c r="AT173" s="149" t="s">
        <v>117</v>
      </c>
      <c r="AU173" s="149" t="s">
        <v>122</v>
      </c>
      <c r="AY173" s="14" t="s">
        <v>115</v>
      </c>
      <c r="BE173" s="150">
        <f>IF(N173="základná",J173,0)</f>
        <v>0</v>
      </c>
      <c r="BF173" s="150">
        <f>IF(N173="znížená",J173,0)</f>
        <v>0</v>
      </c>
      <c r="BG173" s="150">
        <f>IF(N173="zákl. prenesená",J173,0)</f>
        <v>0</v>
      </c>
      <c r="BH173" s="150">
        <f>IF(N173="zníž. prenesená",J173,0)</f>
        <v>0</v>
      </c>
      <c r="BI173" s="150">
        <f>IF(N173="nulová",J173,0)</f>
        <v>0</v>
      </c>
      <c r="BJ173" s="14" t="s">
        <v>122</v>
      </c>
      <c r="BK173" s="151">
        <f>ROUND(I173*H173,3)</f>
        <v>0</v>
      </c>
      <c r="BL173" s="14" t="s">
        <v>121</v>
      </c>
      <c r="BM173" s="149" t="s">
        <v>259</v>
      </c>
    </row>
    <row r="174" spans="1:65" s="2" customFormat="1" ht="24.15" customHeight="1">
      <c r="A174" s="26"/>
      <c r="B174" s="138"/>
      <c r="C174" s="139" t="s">
        <v>187</v>
      </c>
      <c r="D174" s="139" t="s">
        <v>117</v>
      </c>
      <c r="E174" s="140" t="s">
        <v>260</v>
      </c>
      <c r="F174" s="141" t="s">
        <v>261</v>
      </c>
      <c r="G174" s="142" t="s">
        <v>258</v>
      </c>
      <c r="H174" s="143">
        <v>60</v>
      </c>
      <c r="I174" s="143"/>
      <c r="J174" s="143">
        <f>ROUND(I174*H174,3)</f>
        <v>0</v>
      </c>
      <c r="K174" s="144"/>
      <c r="L174" s="27"/>
      <c r="M174" s="161" t="s">
        <v>1</v>
      </c>
      <c r="N174" s="162" t="s">
        <v>33</v>
      </c>
      <c r="O174" s="163">
        <v>0</v>
      </c>
      <c r="P174" s="163">
        <f>O174*H174</f>
        <v>0</v>
      </c>
      <c r="Q174" s="163">
        <v>0</v>
      </c>
      <c r="R174" s="163">
        <f>Q174*H174</f>
        <v>0</v>
      </c>
      <c r="S174" s="163">
        <v>0</v>
      </c>
      <c r="T174" s="164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9" t="s">
        <v>121</v>
      </c>
      <c r="AT174" s="149" t="s">
        <v>117</v>
      </c>
      <c r="AU174" s="149" t="s">
        <v>122</v>
      </c>
      <c r="AY174" s="14" t="s">
        <v>115</v>
      </c>
      <c r="BE174" s="150">
        <f>IF(N174="základná",J174,0)</f>
        <v>0</v>
      </c>
      <c r="BF174" s="150">
        <f>IF(N174="znížená",J174,0)</f>
        <v>0</v>
      </c>
      <c r="BG174" s="150">
        <f>IF(N174="zákl. prenesená",J174,0)</f>
        <v>0</v>
      </c>
      <c r="BH174" s="150">
        <f>IF(N174="zníž. prenesená",J174,0)</f>
        <v>0</v>
      </c>
      <c r="BI174" s="150">
        <f>IF(N174="nulová",J174,0)</f>
        <v>0</v>
      </c>
      <c r="BJ174" s="14" t="s">
        <v>122</v>
      </c>
      <c r="BK174" s="151">
        <f>ROUND(I174*H174,3)</f>
        <v>0</v>
      </c>
      <c r="BL174" s="14" t="s">
        <v>121</v>
      </c>
      <c r="BM174" s="149" t="s">
        <v>262</v>
      </c>
    </row>
    <row r="175" spans="1:65" s="2" customFormat="1" ht="6.9" customHeight="1">
      <c r="A175" s="26"/>
      <c r="B175" s="41"/>
      <c r="C175" s="42"/>
      <c r="D175" s="42"/>
      <c r="E175" s="42"/>
      <c r="F175" s="42"/>
      <c r="G175" s="42"/>
      <c r="H175" s="42"/>
      <c r="I175" s="42"/>
      <c r="J175" s="42"/>
      <c r="K175" s="42"/>
      <c r="L175" s="27"/>
      <c r="M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</row>
  </sheetData>
  <autoFilter ref="C126:K174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77"/>
  <sheetViews>
    <sheetView showGridLines="0" topLeftCell="A116" workbookViewId="0">
      <selection activeCell="F13" sqref="F13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6.9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4" t="s">
        <v>78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67</v>
      </c>
    </row>
    <row r="4" spans="1:46" s="1" customFormat="1" ht="24.9" customHeight="1">
      <c r="B4" s="17"/>
      <c r="D4" s="18" t="s">
        <v>82</v>
      </c>
      <c r="L4" s="17"/>
      <c r="M4" s="88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0" t="str">
        <f>'Rekapitulácia stavby'!K6</f>
        <v>Oprava fasády a výmena klampiarskych častí budova A - II. etapa</v>
      </c>
      <c r="F7" s="201"/>
      <c r="G7" s="201"/>
      <c r="H7" s="201"/>
      <c r="L7" s="17"/>
    </row>
    <row r="8" spans="1:46" s="2" customFormat="1" ht="12" customHeight="1">
      <c r="A8" s="26"/>
      <c r="B8" s="27"/>
      <c r="C8" s="26"/>
      <c r="D8" s="23" t="s">
        <v>83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30" customHeight="1">
      <c r="A9" s="26"/>
      <c r="B9" s="27"/>
      <c r="C9" s="26"/>
      <c r="D9" s="26"/>
      <c r="E9" s="177" t="s">
        <v>263</v>
      </c>
      <c r="F9" s="199"/>
      <c r="G9" s="199"/>
      <c r="H9" s="19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13</v>
      </c>
      <c r="E11" s="26"/>
      <c r="F11" s="21" t="s">
        <v>1</v>
      </c>
      <c r="G11" s="26"/>
      <c r="H11" s="26"/>
      <c r="I11" s="23" t="s">
        <v>14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15</v>
      </c>
      <c r="E12" s="26"/>
      <c r="F12" s="21" t="s">
        <v>16</v>
      </c>
      <c r="G12" s="26"/>
      <c r="H12" s="26"/>
      <c r="I12" s="23" t="s">
        <v>17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18</v>
      </c>
      <c r="E14" s="26"/>
      <c r="F14" s="26"/>
      <c r="G14" s="26"/>
      <c r="H14" s="26"/>
      <c r="I14" s="23" t="s">
        <v>19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331</v>
      </c>
      <c r="F15" s="26"/>
      <c r="G15" s="26"/>
      <c r="H15" s="26"/>
      <c r="I15" s="23" t="s">
        <v>20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21</v>
      </c>
      <c r="E17" s="26"/>
      <c r="F17" s="26"/>
      <c r="G17" s="26"/>
      <c r="H17" s="26"/>
      <c r="I17" s="23" t="s">
        <v>19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3" t="str">
        <f>'Rekapitulácia stavby'!E14</f>
        <v xml:space="preserve"> </v>
      </c>
      <c r="F18" s="193"/>
      <c r="G18" s="193"/>
      <c r="H18" s="193"/>
      <c r="I18" s="23" t="s">
        <v>20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22</v>
      </c>
      <c r="E20" s="26"/>
      <c r="F20" s="26"/>
      <c r="G20" s="26"/>
      <c r="H20" s="26"/>
      <c r="I20" s="23" t="s">
        <v>19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20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25</v>
      </c>
      <c r="E23" s="26"/>
      <c r="F23" s="26"/>
      <c r="G23" s="26"/>
      <c r="H23" s="26"/>
      <c r="I23" s="23" t="s">
        <v>19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20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26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5" t="s">
        <v>1</v>
      </c>
      <c r="F27" s="195"/>
      <c r="G27" s="195"/>
      <c r="H27" s="195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27</v>
      </c>
      <c r="E30" s="26"/>
      <c r="F30" s="26"/>
      <c r="G30" s="26"/>
      <c r="H30" s="26"/>
      <c r="I30" s="26"/>
      <c r="J30" s="65">
        <f>ROUND(J127,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29</v>
      </c>
      <c r="G32" s="26"/>
      <c r="H32" s="26"/>
      <c r="I32" s="30" t="s">
        <v>28</v>
      </c>
      <c r="J32" s="30" t="s">
        <v>30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3" t="s">
        <v>31</v>
      </c>
      <c r="E33" s="23" t="s">
        <v>32</v>
      </c>
      <c r="F33" s="94">
        <f>ROUND((SUM(BE127:BE176)),  2)</f>
        <v>0</v>
      </c>
      <c r="G33" s="26"/>
      <c r="H33" s="26"/>
      <c r="I33" s="95">
        <v>0.2</v>
      </c>
      <c r="J33" s="94">
        <f>ROUND(((SUM(BE127:BE176))*I33),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23" t="s">
        <v>33</v>
      </c>
      <c r="F34" s="94">
        <f>ROUND((SUM(BF127:BF176)),  2)</f>
        <v>0</v>
      </c>
      <c r="G34" s="26"/>
      <c r="H34" s="26"/>
      <c r="I34" s="95">
        <v>0.2</v>
      </c>
      <c r="J34" s="94">
        <f>ROUND(((SUM(BF127:BF176))*I34),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34</v>
      </c>
      <c r="F35" s="94">
        <f>ROUND((SUM(BG127:BG176)),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35</v>
      </c>
      <c r="F36" s="94">
        <f>ROUND((SUM(BH127:BH176)),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23" t="s">
        <v>36</v>
      </c>
      <c r="F37" s="94">
        <f>ROUND((SUM(BI127:BI176)),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37</v>
      </c>
      <c r="E39" s="54"/>
      <c r="F39" s="54"/>
      <c r="G39" s="98" t="s">
        <v>38</v>
      </c>
      <c r="H39" s="99" t="s">
        <v>39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6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42</v>
      </c>
      <c r="E61" s="29"/>
      <c r="F61" s="102" t="s">
        <v>43</v>
      </c>
      <c r="G61" s="39" t="s">
        <v>42</v>
      </c>
      <c r="H61" s="29"/>
      <c r="I61" s="29"/>
      <c r="J61" s="103" t="s">
        <v>43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44</v>
      </c>
      <c r="E65" s="40"/>
      <c r="F65" s="40"/>
      <c r="G65" s="37" t="s">
        <v>45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42</v>
      </c>
      <c r="E76" s="29"/>
      <c r="F76" s="102" t="s">
        <v>43</v>
      </c>
      <c r="G76" s="39" t="s">
        <v>42</v>
      </c>
      <c r="H76" s="29"/>
      <c r="I76" s="29"/>
      <c r="J76" s="103" t="s">
        <v>43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0" t="str">
        <f>E7</f>
        <v>Oprava fasády a výmena klampiarskych častí budova A - II. etapa</v>
      </c>
      <c r="F85" s="201"/>
      <c r="G85" s="201"/>
      <c r="H85" s="20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83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30" customHeight="1">
      <c r="A87" s="26"/>
      <c r="B87" s="27"/>
      <c r="C87" s="26"/>
      <c r="D87" s="26"/>
      <c r="E87" s="177" t="str">
        <f>E9</f>
        <v>02 - Oprava fasády a výmena klampiarských časti budova A - severná časť</v>
      </c>
      <c r="F87" s="199"/>
      <c r="G87" s="199"/>
      <c r="H87" s="19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15</v>
      </c>
      <c r="D89" s="26"/>
      <c r="E89" s="26"/>
      <c r="F89" s="21" t="str">
        <f>F12</f>
        <v xml:space="preserve"> </v>
      </c>
      <c r="G89" s="26"/>
      <c r="H89" s="26"/>
      <c r="I89" s="23" t="s">
        <v>17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18</v>
      </c>
      <c r="D91" s="26"/>
      <c r="E91" s="26"/>
      <c r="F91" s="21" t="str">
        <f>E15</f>
        <v>SPŠ elektrotechnicka, Komenského 44, 040 01 Košice</v>
      </c>
      <c r="G91" s="26"/>
      <c r="H91" s="26"/>
      <c r="I91" s="23" t="s">
        <v>22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21</v>
      </c>
      <c r="D92" s="26"/>
      <c r="E92" s="26"/>
      <c r="F92" s="21" t="str">
        <f>IF(E18="","",E18)</f>
        <v xml:space="preserve"> </v>
      </c>
      <c r="G92" s="26"/>
      <c r="H92" s="26"/>
      <c r="I92" s="23" t="s">
        <v>25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86</v>
      </c>
      <c r="D94" s="96"/>
      <c r="E94" s="96"/>
      <c r="F94" s="96"/>
      <c r="G94" s="96"/>
      <c r="H94" s="96"/>
      <c r="I94" s="96"/>
      <c r="J94" s="105" t="s">
        <v>87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06" t="s">
        <v>88</v>
      </c>
      <c r="D96" s="26"/>
      <c r="E96" s="26"/>
      <c r="F96" s="26"/>
      <c r="G96" s="26"/>
      <c r="H96" s="26"/>
      <c r="I96" s="26"/>
      <c r="J96" s="65">
        <f>J127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89</v>
      </c>
    </row>
    <row r="97" spans="1:31" s="9" customFormat="1" ht="24.9" customHeight="1">
      <c r="B97" s="107"/>
      <c r="D97" s="108" t="s">
        <v>90</v>
      </c>
      <c r="E97" s="109"/>
      <c r="F97" s="109"/>
      <c r="G97" s="109"/>
      <c r="H97" s="109"/>
      <c r="I97" s="109"/>
      <c r="J97" s="110">
        <f>J128</f>
        <v>0</v>
      </c>
      <c r="L97" s="107"/>
    </row>
    <row r="98" spans="1:31" s="10" customFormat="1" ht="19.95" customHeight="1">
      <c r="B98" s="111"/>
      <c r="D98" s="112" t="s">
        <v>91</v>
      </c>
      <c r="E98" s="113"/>
      <c r="F98" s="113"/>
      <c r="G98" s="113"/>
      <c r="H98" s="113"/>
      <c r="I98" s="113"/>
      <c r="J98" s="114">
        <f>J129</f>
        <v>0</v>
      </c>
      <c r="L98" s="111"/>
    </row>
    <row r="99" spans="1:31" s="10" customFormat="1" ht="19.95" customHeight="1">
      <c r="B99" s="111"/>
      <c r="D99" s="112" t="s">
        <v>92</v>
      </c>
      <c r="E99" s="113"/>
      <c r="F99" s="113"/>
      <c r="G99" s="113"/>
      <c r="H99" s="113"/>
      <c r="I99" s="113"/>
      <c r="J99" s="114">
        <f>J133</f>
        <v>0</v>
      </c>
      <c r="L99" s="111"/>
    </row>
    <row r="100" spans="1:31" s="10" customFormat="1" ht="19.95" customHeight="1">
      <c r="B100" s="111"/>
      <c r="D100" s="112" t="s">
        <v>93</v>
      </c>
      <c r="E100" s="113"/>
      <c r="F100" s="113"/>
      <c r="G100" s="113"/>
      <c r="H100" s="113"/>
      <c r="I100" s="113"/>
      <c r="J100" s="114">
        <f>J137</f>
        <v>0</v>
      </c>
      <c r="L100" s="111"/>
    </row>
    <row r="101" spans="1:31" s="10" customFormat="1" ht="19.95" customHeight="1">
      <c r="B101" s="111"/>
      <c r="D101" s="112" t="s">
        <v>94</v>
      </c>
      <c r="E101" s="113"/>
      <c r="F101" s="113"/>
      <c r="G101" s="113"/>
      <c r="H101" s="113"/>
      <c r="I101" s="113"/>
      <c r="J101" s="114">
        <f>J139</f>
        <v>0</v>
      </c>
      <c r="L101" s="111"/>
    </row>
    <row r="102" spans="1:31" s="10" customFormat="1" ht="19.95" customHeight="1">
      <c r="B102" s="111"/>
      <c r="D102" s="112" t="s">
        <v>95</v>
      </c>
      <c r="E102" s="113"/>
      <c r="F102" s="113"/>
      <c r="G102" s="113"/>
      <c r="H102" s="113"/>
      <c r="I102" s="113"/>
      <c r="J102" s="114">
        <f>J146</f>
        <v>0</v>
      </c>
      <c r="L102" s="111"/>
    </row>
    <row r="103" spans="1:31" s="10" customFormat="1" ht="19.95" customHeight="1">
      <c r="B103" s="111"/>
      <c r="D103" s="112" t="s">
        <v>96</v>
      </c>
      <c r="E103" s="113"/>
      <c r="F103" s="113"/>
      <c r="G103" s="113"/>
      <c r="H103" s="113"/>
      <c r="I103" s="113"/>
      <c r="J103" s="114">
        <f>J165</f>
        <v>0</v>
      </c>
      <c r="L103" s="111"/>
    </row>
    <row r="104" spans="1:31" s="9" customFormat="1" ht="24.9" customHeight="1">
      <c r="B104" s="107"/>
      <c r="D104" s="108" t="s">
        <v>97</v>
      </c>
      <c r="E104" s="109"/>
      <c r="F104" s="109"/>
      <c r="G104" s="109"/>
      <c r="H104" s="109"/>
      <c r="I104" s="109"/>
      <c r="J104" s="110">
        <f>J167</f>
        <v>0</v>
      </c>
      <c r="L104" s="107"/>
    </row>
    <row r="105" spans="1:31" s="10" customFormat="1" ht="19.95" customHeight="1">
      <c r="B105" s="111"/>
      <c r="D105" s="112" t="s">
        <v>98</v>
      </c>
      <c r="E105" s="113"/>
      <c r="F105" s="113"/>
      <c r="G105" s="113"/>
      <c r="H105" s="113"/>
      <c r="I105" s="113"/>
      <c r="J105" s="114">
        <f>J168</f>
        <v>0</v>
      </c>
      <c r="L105" s="111"/>
    </row>
    <row r="106" spans="1:31" s="9" customFormat="1" ht="24.9" customHeight="1">
      <c r="B106" s="107"/>
      <c r="D106" s="108" t="s">
        <v>99</v>
      </c>
      <c r="E106" s="109"/>
      <c r="F106" s="109"/>
      <c r="G106" s="109"/>
      <c r="H106" s="109"/>
      <c r="I106" s="109"/>
      <c r="J106" s="110">
        <f>J173</f>
        <v>0</v>
      </c>
      <c r="L106" s="107"/>
    </row>
    <row r="107" spans="1:31" s="10" customFormat="1" ht="19.95" customHeight="1">
      <c r="B107" s="111"/>
      <c r="D107" s="112" t="s">
        <v>100</v>
      </c>
      <c r="E107" s="113"/>
      <c r="F107" s="113"/>
      <c r="G107" s="113"/>
      <c r="H107" s="113"/>
      <c r="I107" s="113"/>
      <c r="J107" s="114">
        <f>J174</f>
        <v>0</v>
      </c>
      <c r="L107" s="111"/>
    </row>
    <row r="108" spans="1:31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" customHeight="1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3" spans="1:63" s="2" customFormat="1" ht="6.9" customHeight="1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24.9" customHeight="1">
      <c r="A114" s="26"/>
      <c r="B114" s="27"/>
      <c r="C114" s="18" t="s">
        <v>101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6.9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12" customHeight="1">
      <c r="A116" s="26"/>
      <c r="B116" s="27"/>
      <c r="C116" s="23" t="s">
        <v>12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6.5" customHeight="1">
      <c r="A117" s="26"/>
      <c r="B117" s="27"/>
      <c r="C117" s="26"/>
      <c r="D117" s="26"/>
      <c r="E117" s="200" t="str">
        <f>E7</f>
        <v>Oprava fasády a výmena klampiarskych častí budova A - II. etapa</v>
      </c>
      <c r="F117" s="201"/>
      <c r="G117" s="201"/>
      <c r="H117" s="201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2" customHeight="1">
      <c r="A118" s="26"/>
      <c r="B118" s="27"/>
      <c r="C118" s="23" t="s">
        <v>83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30" customHeight="1">
      <c r="A119" s="26"/>
      <c r="B119" s="27"/>
      <c r="C119" s="26"/>
      <c r="D119" s="26"/>
      <c r="E119" s="177" t="str">
        <f>E9</f>
        <v>02 - Oprava fasády a výmena klampiarských časti budova A - severná časť</v>
      </c>
      <c r="F119" s="199"/>
      <c r="G119" s="199"/>
      <c r="H119" s="199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6.9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12" customHeight="1">
      <c r="A121" s="26"/>
      <c r="B121" s="27"/>
      <c r="C121" s="23" t="s">
        <v>15</v>
      </c>
      <c r="D121" s="26"/>
      <c r="E121" s="26"/>
      <c r="F121" s="21" t="str">
        <f>F12</f>
        <v xml:space="preserve"> </v>
      </c>
      <c r="G121" s="26"/>
      <c r="H121" s="26"/>
      <c r="I121" s="23" t="s">
        <v>17</v>
      </c>
      <c r="J121" s="49" t="str">
        <f>IF(J12="","",J12)</f>
        <v/>
      </c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6.9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15" customHeight="1">
      <c r="A123" s="26"/>
      <c r="B123" s="27"/>
      <c r="C123" s="23" t="s">
        <v>18</v>
      </c>
      <c r="D123" s="26"/>
      <c r="E123" s="26"/>
      <c r="F123" s="21" t="str">
        <f>E15</f>
        <v>SPŠ elektrotechnicka, Komenského 44, 040 01 Košice</v>
      </c>
      <c r="G123" s="26"/>
      <c r="H123" s="26"/>
      <c r="I123" s="23" t="s">
        <v>22</v>
      </c>
      <c r="J123" s="24" t="str">
        <f>E21</f>
        <v xml:space="preserve"> 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15" customHeight="1">
      <c r="A124" s="26"/>
      <c r="B124" s="27"/>
      <c r="C124" s="23" t="s">
        <v>21</v>
      </c>
      <c r="D124" s="26"/>
      <c r="E124" s="26"/>
      <c r="F124" s="21" t="str">
        <f>IF(E18="","",E18)</f>
        <v xml:space="preserve"> </v>
      </c>
      <c r="G124" s="26"/>
      <c r="H124" s="26"/>
      <c r="I124" s="23" t="s">
        <v>25</v>
      </c>
      <c r="J124" s="24" t="str">
        <f>E24</f>
        <v xml:space="preserve"> 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0.3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11" customFormat="1" ht="29.25" customHeight="1">
      <c r="A126" s="115"/>
      <c r="B126" s="116"/>
      <c r="C126" s="117" t="s">
        <v>102</v>
      </c>
      <c r="D126" s="118" t="s">
        <v>52</v>
      </c>
      <c r="E126" s="118" t="s">
        <v>48</v>
      </c>
      <c r="F126" s="118" t="s">
        <v>49</v>
      </c>
      <c r="G126" s="118" t="s">
        <v>103</v>
      </c>
      <c r="H126" s="118" t="s">
        <v>104</v>
      </c>
      <c r="I126" s="118" t="s">
        <v>105</v>
      </c>
      <c r="J126" s="119" t="s">
        <v>87</v>
      </c>
      <c r="K126" s="120" t="s">
        <v>106</v>
      </c>
      <c r="L126" s="121"/>
      <c r="M126" s="56" t="s">
        <v>1</v>
      </c>
      <c r="N126" s="57" t="s">
        <v>31</v>
      </c>
      <c r="O126" s="57" t="s">
        <v>107</v>
      </c>
      <c r="P126" s="57" t="s">
        <v>108</v>
      </c>
      <c r="Q126" s="57" t="s">
        <v>109</v>
      </c>
      <c r="R126" s="57" t="s">
        <v>110</v>
      </c>
      <c r="S126" s="57" t="s">
        <v>111</v>
      </c>
      <c r="T126" s="58" t="s">
        <v>112</v>
      </c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</row>
    <row r="127" spans="1:63" s="2" customFormat="1" ht="22.8" customHeight="1">
      <c r="A127" s="26"/>
      <c r="B127" s="27"/>
      <c r="C127" s="63" t="s">
        <v>88</v>
      </c>
      <c r="D127" s="26"/>
      <c r="E127" s="26"/>
      <c r="F127" s="26"/>
      <c r="G127" s="26"/>
      <c r="H127" s="26"/>
      <c r="I127" s="26"/>
      <c r="J127" s="122">
        <f>BK127</f>
        <v>0</v>
      </c>
      <c r="K127" s="26"/>
      <c r="L127" s="27"/>
      <c r="M127" s="59"/>
      <c r="N127" s="50"/>
      <c r="O127" s="60"/>
      <c r="P127" s="123">
        <f>P128+P167+P173</f>
        <v>0</v>
      </c>
      <c r="Q127" s="60"/>
      <c r="R127" s="123">
        <f>R128+R167+R173</f>
        <v>0</v>
      </c>
      <c r="S127" s="60"/>
      <c r="T127" s="124">
        <f>T128+T167+T173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T127" s="14" t="s">
        <v>66</v>
      </c>
      <c r="AU127" s="14" t="s">
        <v>89</v>
      </c>
      <c r="BK127" s="125">
        <f>BK128+BK167+BK173</f>
        <v>0</v>
      </c>
    </row>
    <row r="128" spans="1:63" s="12" customFormat="1" ht="25.95" customHeight="1">
      <c r="B128" s="126"/>
      <c r="D128" s="127" t="s">
        <v>66</v>
      </c>
      <c r="E128" s="128" t="s">
        <v>113</v>
      </c>
      <c r="F128" s="128" t="s">
        <v>114</v>
      </c>
      <c r="J128" s="129">
        <f>BK128</f>
        <v>0</v>
      </c>
      <c r="L128" s="126"/>
      <c r="M128" s="130"/>
      <c r="N128" s="131"/>
      <c r="O128" s="131"/>
      <c r="P128" s="132">
        <f>P129+P133+P137+P139+P146+P165</f>
        <v>0</v>
      </c>
      <c r="Q128" s="131"/>
      <c r="R128" s="132">
        <f>R129+R133+R137+R139+R146+R165</f>
        <v>0</v>
      </c>
      <c r="S128" s="131"/>
      <c r="T128" s="133">
        <f>T129+T133+T137+T139+T146+T165</f>
        <v>0</v>
      </c>
      <c r="AR128" s="127" t="s">
        <v>74</v>
      </c>
      <c r="AT128" s="134" t="s">
        <v>66</v>
      </c>
      <c r="AU128" s="134" t="s">
        <v>67</v>
      </c>
      <c r="AY128" s="127" t="s">
        <v>115</v>
      </c>
      <c r="BK128" s="135">
        <f>BK129+BK133+BK137+BK139+BK146+BK165</f>
        <v>0</v>
      </c>
    </row>
    <row r="129" spans="1:65" s="12" customFormat="1" ht="22.8" customHeight="1">
      <c r="B129" s="126"/>
      <c r="D129" s="127" t="s">
        <v>66</v>
      </c>
      <c r="E129" s="136" t="s">
        <v>74</v>
      </c>
      <c r="F129" s="136" t="s">
        <v>116</v>
      </c>
      <c r="J129" s="137">
        <f>BK129</f>
        <v>0</v>
      </c>
      <c r="L129" s="126"/>
      <c r="M129" s="130"/>
      <c r="N129" s="131"/>
      <c r="O129" s="131"/>
      <c r="P129" s="132">
        <f>SUM(P130:P132)</f>
        <v>0</v>
      </c>
      <c r="Q129" s="131"/>
      <c r="R129" s="132">
        <f>SUM(R130:R132)</f>
        <v>0</v>
      </c>
      <c r="S129" s="131"/>
      <c r="T129" s="133">
        <f>SUM(T130:T132)</f>
        <v>0</v>
      </c>
      <c r="AR129" s="127" t="s">
        <v>74</v>
      </c>
      <c r="AT129" s="134" t="s">
        <v>66</v>
      </c>
      <c r="AU129" s="134" t="s">
        <v>74</v>
      </c>
      <c r="AY129" s="127" t="s">
        <v>115</v>
      </c>
      <c r="BK129" s="135">
        <f>SUM(BK130:BK132)</f>
        <v>0</v>
      </c>
    </row>
    <row r="130" spans="1:65" s="2" customFormat="1" ht="24.15" customHeight="1">
      <c r="A130" s="26"/>
      <c r="B130" s="138"/>
      <c r="C130" s="139" t="s">
        <v>74</v>
      </c>
      <c r="D130" s="139" t="s">
        <v>117</v>
      </c>
      <c r="E130" s="140" t="s">
        <v>118</v>
      </c>
      <c r="F130" s="141" t="s">
        <v>119</v>
      </c>
      <c r="G130" s="142" t="s">
        <v>120</v>
      </c>
      <c r="H130" s="143">
        <v>16.100000000000001</v>
      </c>
      <c r="I130" s="143"/>
      <c r="J130" s="143">
        <f>ROUND(I130*H130,3)</f>
        <v>0</v>
      </c>
      <c r="K130" s="144"/>
      <c r="L130" s="27"/>
      <c r="M130" s="145" t="s">
        <v>1</v>
      </c>
      <c r="N130" s="146" t="s">
        <v>33</v>
      </c>
      <c r="O130" s="147">
        <v>0</v>
      </c>
      <c r="P130" s="147">
        <f>O130*H130</f>
        <v>0</v>
      </c>
      <c r="Q130" s="147">
        <v>0</v>
      </c>
      <c r="R130" s="147">
        <f>Q130*H130</f>
        <v>0</v>
      </c>
      <c r="S130" s="147">
        <v>0</v>
      </c>
      <c r="T130" s="148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9" t="s">
        <v>121</v>
      </c>
      <c r="AT130" s="149" t="s">
        <v>117</v>
      </c>
      <c r="AU130" s="149" t="s">
        <v>122</v>
      </c>
      <c r="AY130" s="14" t="s">
        <v>115</v>
      </c>
      <c r="BE130" s="150">
        <f>IF(N130="základná",J130,0)</f>
        <v>0</v>
      </c>
      <c r="BF130" s="150">
        <f>IF(N130="znížená",J130,0)</f>
        <v>0</v>
      </c>
      <c r="BG130" s="150">
        <f>IF(N130="zákl. prenesená",J130,0)</f>
        <v>0</v>
      </c>
      <c r="BH130" s="150">
        <f>IF(N130="zníž. prenesená",J130,0)</f>
        <v>0</v>
      </c>
      <c r="BI130" s="150">
        <f>IF(N130="nulová",J130,0)</f>
        <v>0</v>
      </c>
      <c r="BJ130" s="14" t="s">
        <v>122</v>
      </c>
      <c r="BK130" s="151">
        <f>ROUND(I130*H130,3)</f>
        <v>0</v>
      </c>
      <c r="BL130" s="14" t="s">
        <v>121</v>
      </c>
      <c r="BM130" s="149" t="s">
        <v>122</v>
      </c>
    </row>
    <row r="131" spans="1:65" s="2" customFormat="1" ht="24.15" customHeight="1">
      <c r="A131" s="26"/>
      <c r="B131" s="138"/>
      <c r="C131" s="139" t="s">
        <v>122</v>
      </c>
      <c r="D131" s="139" t="s">
        <v>117</v>
      </c>
      <c r="E131" s="140" t="s">
        <v>123</v>
      </c>
      <c r="F131" s="141" t="s">
        <v>124</v>
      </c>
      <c r="G131" s="142" t="s">
        <v>125</v>
      </c>
      <c r="H131" s="143">
        <v>5</v>
      </c>
      <c r="I131" s="143"/>
      <c r="J131" s="143">
        <f>ROUND(I131*H131,3)</f>
        <v>0</v>
      </c>
      <c r="K131" s="144"/>
      <c r="L131" s="27"/>
      <c r="M131" s="145" t="s">
        <v>1</v>
      </c>
      <c r="N131" s="146" t="s">
        <v>33</v>
      </c>
      <c r="O131" s="147">
        <v>0</v>
      </c>
      <c r="P131" s="147">
        <f>O131*H131</f>
        <v>0</v>
      </c>
      <c r="Q131" s="147">
        <v>0</v>
      </c>
      <c r="R131" s="147">
        <f>Q131*H131</f>
        <v>0</v>
      </c>
      <c r="S131" s="147">
        <v>0</v>
      </c>
      <c r="T131" s="148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9" t="s">
        <v>121</v>
      </c>
      <c r="AT131" s="149" t="s">
        <v>117</v>
      </c>
      <c r="AU131" s="149" t="s">
        <v>122</v>
      </c>
      <c r="AY131" s="14" t="s">
        <v>115</v>
      </c>
      <c r="BE131" s="150">
        <f>IF(N131="základná",J131,0)</f>
        <v>0</v>
      </c>
      <c r="BF131" s="150">
        <f>IF(N131="znížená",J131,0)</f>
        <v>0</v>
      </c>
      <c r="BG131" s="150">
        <f>IF(N131="zákl. prenesená",J131,0)</f>
        <v>0</v>
      </c>
      <c r="BH131" s="150">
        <f>IF(N131="zníž. prenesená",J131,0)</f>
        <v>0</v>
      </c>
      <c r="BI131" s="150">
        <f>IF(N131="nulová",J131,0)</f>
        <v>0</v>
      </c>
      <c r="BJ131" s="14" t="s">
        <v>122</v>
      </c>
      <c r="BK131" s="151">
        <f>ROUND(I131*H131,3)</f>
        <v>0</v>
      </c>
      <c r="BL131" s="14" t="s">
        <v>121</v>
      </c>
      <c r="BM131" s="149" t="s">
        <v>121</v>
      </c>
    </row>
    <row r="132" spans="1:65" s="2" customFormat="1" ht="24.15" customHeight="1">
      <c r="A132" s="26"/>
      <c r="B132" s="138"/>
      <c r="C132" s="139" t="s">
        <v>126</v>
      </c>
      <c r="D132" s="139" t="s">
        <v>117</v>
      </c>
      <c r="E132" s="140" t="s">
        <v>127</v>
      </c>
      <c r="F132" s="141" t="s">
        <v>128</v>
      </c>
      <c r="G132" s="142" t="s">
        <v>125</v>
      </c>
      <c r="H132" s="143">
        <v>5</v>
      </c>
      <c r="I132" s="143"/>
      <c r="J132" s="143">
        <f>ROUND(I132*H132,3)</f>
        <v>0</v>
      </c>
      <c r="K132" s="144"/>
      <c r="L132" s="27"/>
      <c r="M132" s="145" t="s">
        <v>1</v>
      </c>
      <c r="N132" s="146" t="s">
        <v>33</v>
      </c>
      <c r="O132" s="147">
        <v>0</v>
      </c>
      <c r="P132" s="147">
        <f>O132*H132</f>
        <v>0</v>
      </c>
      <c r="Q132" s="147">
        <v>0</v>
      </c>
      <c r="R132" s="147">
        <f>Q132*H132</f>
        <v>0</v>
      </c>
      <c r="S132" s="147">
        <v>0</v>
      </c>
      <c r="T132" s="148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9" t="s">
        <v>121</v>
      </c>
      <c r="AT132" s="149" t="s">
        <v>117</v>
      </c>
      <c r="AU132" s="149" t="s">
        <v>122</v>
      </c>
      <c r="AY132" s="14" t="s">
        <v>115</v>
      </c>
      <c r="BE132" s="150">
        <f>IF(N132="základná",J132,0)</f>
        <v>0</v>
      </c>
      <c r="BF132" s="150">
        <f>IF(N132="znížená",J132,0)</f>
        <v>0</v>
      </c>
      <c r="BG132" s="150">
        <f>IF(N132="zákl. prenesená",J132,0)</f>
        <v>0</v>
      </c>
      <c r="BH132" s="150">
        <f>IF(N132="zníž. prenesená",J132,0)</f>
        <v>0</v>
      </c>
      <c r="BI132" s="150">
        <f>IF(N132="nulová",J132,0)</f>
        <v>0</v>
      </c>
      <c r="BJ132" s="14" t="s">
        <v>122</v>
      </c>
      <c r="BK132" s="151">
        <f>ROUND(I132*H132,3)</f>
        <v>0</v>
      </c>
      <c r="BL132" s="14" t="s">
        <v>121</v>
      </c>
      <c r="BM132" s="149" t="s">
        <v>129</v>
      </c>
    </row>
    <row r="133" spans="1:65" s="12" customFormat="1" ht="22.8" customHeight="1">
      <c r="B133" s="126"/>
      <c r="D133" s="127" t="s">
        <v>66</v>
      </c>
      <c r="E133" s="136" t="s">
        <v>122</v>
      </c>
      <c r="F133" s="136" t="s">
        <v>130</v>
      </c>
      <c r="J133" s="137">
        <f>BK133</f>
        <v>0</v>
      </c>
      <c r="L133" s="126"/>
      <c r="M133" s="130"/>
      <c r="N133" s="131"/>
      <c r="O133" s="131"/>
      <c r="P133" s="132">
        <f>SUM(P134:P136)</f>
        <v>0</v>
      </c>
      <c r="Q133" s="131"/>
      <c r="R133" s="132">
        <f>SUM(R134:R136)</f>
        <v>0</v>
      </c>
      <c r="S133" s="131"/>
      <c r="T133" s="133">
        <f>SUM(T134:T136)</f>
        <v>0</v>
      </c>
      <c r="AR133" s="127" t="s">
        <v>74</v>
      </c>
      <c r="AT133" s="134" t="s">
        <v>66</v>
      </c>
      <c r="AU133" s="134" t="s">
        <v>74</v>
      </c>
      <c r="AY133" s="127" t="s">
        <v>115</v>
      </c>
      <c r="BK133" s="135">
        <f>SUM(BK134:BK136)</f>
        <v>0</v>
      </c>
    </row>
    <row r="134" spans="1:65" s="2" customFormat="1" ht="24.15" customHeight="1">
      <c r="A134" s="26"/>
      <c r="B134" s="138"/>
      <c r="C134" s="139" t="s">
        <v>121</v>
      </c>
      <c r="D134" s="139" t="s">
        <v>117</v>
      </c>
      <c r="E134" s="140" t="s">
        <v>131</v>
      </c>
      <c r="F134" s="141" t="s">
        <v>132</v>
      </c>
      <c r="G134" s="142" t="s">
        <v>120</v>
      </c>
      <c r="H134" s="143">
        <v>16.100000000000001</v>
      </c>
      <c r="I134" s="143"/>
      <c r="J134" s="143">
        <f>ROUND(I134*H134,3)</f>
        <v>0</v>
      </c>
      <c r="K134" s="144"/>
      <c r="L134" s="27"/>
      <c r="M134" s="145" t="s">
        <v>1</v>
      </c>
      <c r="N134" s="146" t="s">
        <v>33</v>
      </c>
      <c r="O134" s="147">
        <v>0</v>
      </c>
      <c r="P134" s="147">
        <f>O134*H134</f>
        <v>0</v>
      </c>
      <c r="Q134" s="147">
        <v>0</v>
      </c>
      <c r="R134" s="147">
        <f>Q134*H134</f>
        <v>0</v>
      </c>
      <c r="S134" s="147">
        <v>0</v>
      </c>
      <c r="T134" s="148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9" t="s">
        <v>121</v>
      </c>
      <c r="AT134" s="149" t="s">
        <v>117</v>
      </c>
      <c r="AU134" s="149" t="s">
        <v>122</v>
      </c>
      <c r="AY134" s="14" t="s">
        <v>115</v>
      </c>
      <c r="BE134" s="150">
        <f>IF(N134="základná",J134,0)</f>
        <v>0</v>
      </c>
      <c r="BF134" s="150">
        <f>IF(N134="znížená",J134,0)</f>
        <v>0</v>
      </c>
      <c r="BG134" s="150">
        <f>IF(N134="zákl. prenesená",J134,0)</f>
        <v>0</v>
      </c>
      <c r="BH134" s="150">
        <f>IF(N134="zníž. prenesená",J134,0)</f>
        <v>0</v>
      </c>
      <c r="BI134" s="150">
        <f>IF(N134="nulová",J134,0)</f>
        <v>0</v>
      </c>
      <c r="BJ134" s="14" t="s">
        <v>122</v>
      </c>
      <c r="BK134" s="151">
        <f>ROUND(I134*H134,3)</f>
        <v>0</v>
      </c>
      <c r="BL134" s="14" t="s">
        <v>121</v>
      </c>
      <c r="BM134" s="149" t="s">
        <v>133</v>
      </c>
    </row>
    <row r="135" spans="1:65" s="2" customFormat="1" ht="14.4" customHeight="1">
      <c r="A135" s="26"/>
      <c r="B135" s="138"/>
      <c r="C135" s="152" t="s">
        <v>134</v>
      </c>
      <c r="D135" s="152" t="s">
        <v>135</v>
      </c>
      <c r="E135" s="153" t="s">
        <v>136</v>
      </c>
      <c r="F135" s="154" t="s">
        <v>137</v>
      </c>
      <c r="G135" s="155" t="s">
        <v>120</v>
      </c>
      <c r="H135" s="156">
        <v>16.100000000000001</v>
      </c>
      <c r="I135" s="156"/>
      <c r="J135" s="156">
        <f>ROUND(I135*H135,3)</f>
        <v>0</v>
      </c>
      <c r="K135" s="157"/>
      <c r="L135" s="158"/>
      <c r="M135" s="159" t="s">
        <v>1</v>
      </c>
      <c r="N135" s="160" t="s">
        <v>33</v>
      </c>
      <c r="O135" s="147">
        <v>0</v>
      </c>
      <c r="P135" s="147">
        <f>O135*H135</f>
        <v>0</v>
      </c>
      <c r="Q135" s="147">
        <v>0</v>
      </c>
      <c r="R135" s="147">
        <f>Q135*H135</f>
        <v>0</v>
      </c>
      <c r="S135" s="147">
        <v>0</v>
      </c>
      <c r="T135" s="148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9" t="s">
        <v>133</v>
      </c>
      <c r="AT135" s="149" t="s">
        <v>135</v>
      </c>
      <c r="AU135" s="149" t="s">
        <v>122</v>
      </c>
      <c r="AY135" s="14" t="s">
        <v>115</v>
      </c>
      <c r="BE135" s="150">
        <f>IF(N135="základná",J135,0)</f>
        <v>0</v>
      </c>
      <c r="BF135" s="150">
        <f>IF(N135="znížená",J135,0)</f>
        <v>0</v>
      </c>
      <c r="BG135" s="150">
        <f>IF(N135="zákl. prenesená",J135,0)</f>
        <v>0</v>
      </c>
      <c r="BH135" s="150">
        <f>IF(N135="zníž. prenesená",J135,0)</f>
        <v>0</v>
      </c>
      <c r="BI135" s="150">
        <f>IF(N135="nulová",J135,0)</f>
        <v>0</v>
      </c>
      <c r="BJ135" s="14" t="s">
        <v>122</v>
      </c>
      <c r="BK135" s="151">
        <f>ROUND(I135*H135,3)</f>
        <v>0</v>
      </c>
      <c r="BL135" s="14" t="s">
        <v>121</v>
      </c>
      <c r="BM135" s="149" t="s">
        <v>138</v>
      </c>
    </row>
    <row r="136" spans="1:65" s="2" customFormat="1" ht="24.15" customHeight="1">
      <c r="A136" s="26"/>
      <c r="B136" s="138"/>
      <c r="C136" s="139" t="s">
        <v>129</v>
      </c>
      <c r="D136" s="139" t="s">
        <v>117</v>
      </c>
      <c r="E136" s="140" t="s">
        <v>139</v>
      </c>
      <c r="F136" s="141" t="s">
        <v>140</v>
      </c>
      <c r="G136" s="142" t="s">
        <v>125</v>
      </c>
      <c r="H136" s="143">
        <v>1.8</v>
      </c>
      <c r="I136" s="143"/>
      <c r="J136" s="143">
        <f>ROUND(I136*H136,3)</f>
        <v>0</v>
      </c>
      <c r="K136" s="144"/>
      <c r="L136" s="27"/>
      <c r="M136" s="145" t="s">
        <v>1</v>
      </c>
      <c r="N136" s="146" t="s">
        <v>33</v>
      </c>
      <c r="O136" s="147">
        <v>0</v>
      </c>
      <c r="P136" s="147">
        <f>O136*H136</f>
        <v>0</v>
      </c>
      <c r="Q136" s="147">
        <v>0</v>
      </c>
      <c r="R136" s="147">
        <f>Q136*H136</f>
        <v>0</v>
      </c>
      <c r="S136" s="147">
        <v>0</v>
      </c>
      <c r="T136" s="148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9" t="s">
        <v>121</v>
      </c>
      <c r="AT136" s="149" t="s">
        <v>117</v>
      </c>
      <c r="AU136" s="149" t="s">
        <v>122</v>
      </c>
      <c r="AY136" s="14" t="s">
        <v>115</v>
      </c>
      <c r="BE136" s="150">
        <f>IF(N136="základná",J136,0)</f>
        <v>0</v>
      </c>
      <c r="BF136" s="150">
        <f>IF(N136="znížená",J136,0)</f>
        <v>0</v>
      </c>
      <c r="BG136" s="150">
        <f>IF(N136="zákl. prenesená",J136,0)</f>
        <v>0</v>
      </c>
      <c r="BH136" s="150">
        <f>IF(N136="zníž. prenesená",J136,0)</f>
        <v>0</v>
      </c>
      <c r="BI136" s="150">
        <f>IF(N136="nulová",J136,0)</f>
        <v>0</v>
      </c>
      <c r="BJ136" s="14" t="s">
        <v>122</v>
      </c>
      <c r="BK136" s="151">
        <f>ROUND(I136*H136,3)</f>
        <v>0</v>
      </c>
      <c r="BL136" s="14" t="s">
        <v>121</v>
      </c>
      <c r="BM136" s="149" t="s">
        <v>141</v>
      </c>
    </row>
    <row r="137" spans="1:65" s="12" customFormat="1" ht="22.8" customHeight="1">
      <c r="B137" s="126"/>
      <c r="D137" s="127" t="s">
        <v>66</v>
      </c>
      <c r="E137" s="136" t="s">
        <v>134</v>
      </c>
      <c r="F137" s="136" t="s">
        <v>142</v>
      </c>
      <c r="J137" s="137">
        <f>BK137</f>
        <v>0</v>
      </c>
      <c r="L137" s="126"/>
      <c r="M137" s="130"/>
      <c r="N137" s="131"/>
      <c r="O137" s="131"/>
      <c r="P137" s="132">
        <f>P138</f>
        <v>0</v>
      </c>
      <c r="Q137" s="131"/>
      <c r="R137" s="132">
        <f>R138</f>
        <v>0</v>
      </c>
      <c r="S137" s="131"/>
      <c r="T137" s="133">
        <f>T138</f>
        <v>0</v>
      </c>
      <c r="AR137" s="127" t="s">
        <v>74</v>
      </c>
      <c r="AT137" s="134" t="s">
        <v>66</v>
      </c>
      <c r="AU137" s="134" t="s">
        <v>74</v>
      </c>
      <c r="AY137" s="127" t="s">
        <v>115</v>
      </c>
      <c r="BK137" s="135">
        <f>BK138</f>
        <v>0</v>
      </c>
    </row>
    <row r="138" spans="1:65" s="2" customFormat="1" ht="14.4" customHeight="1">
      <c r="A138" s="26"/>
      <c r="B138" s="138"/>
      <c r="C138" s="139" t="s">
        <v>143</v>
      </c>
      <c r="D138" s="139" t="s">
        <v>117</v>
      </c>
      <c r="E138" s="140" t="s">
        <v>144</v>
      </c>
      <c r="F138" s="141" t="s">
        <v>145</v>
      </c>
      <c r="G138" s="142" t="s">
        <v>120</v>
      </c>
      <c r="H138" s="143">
        <v>16.100000000000001</v>
      </c>
      <c r="I138" s="143"/>
      <c r="J138" s="143">
        <f>ROUND(I138*H138,3)</f>
        <v>0</v>
      </c>
      <c r="K138" s="144"/>
      <c r="L138" s="27"/>
      <c r="M138" s="145" t="s">
        <v>1</v>
      </c>
      <c r="N138" s="146" t="s">
        <v>33</v>
      </c>
      <c r="O138" s="147">
        <v>0</v>
      </c>
      <c r="P138" s="147">
        <f>O138*H138</f>
        <v>0</v>
      </c>
      <c r="Q138" s="147">
        <v>0</v>
      </c>
      <c r="R138" s="147">
        <f>Q138*H138</f>
        <v>0</v>
      </c>
      <c r="S138" s="147">
        <v>0</v>
      </c>
      <c r="T138" s="148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9" t="s">
        <v>121</v>
      </c>
      <c r="AT138" s="149" t="s">
        <v>117</v>
      </c>
      <c r="AU138" s="149" t="s">
        <v>122</v>
      </c>
      <c r="AY138" s="14" t="s">
        <v>115</v>
      </c>
      <c r="BE138" s="150">
        <f>IF(N138="základná",J138,0)</f>
        <v>0</v>
      </c>
      <c r="BF138" s="150">
        <f>IF(N138="znížená",J138,0)</f>
        <v>0</v>
      </c>
      <c r="BG138" s="150">
        <f>IF(N138="zákl. prenesená",J138,0)</f>
        <v>0</v>
      </c>
      <c r="BH138" s="150">
        <f>IF(N138="zníž. prenesená",J138,0)</f>
        <v>0</v>
      </c>
      <c r="BI138" s="150">
        <f>IF(N138="nulová",J138,0)</f>
        <v>0</v>
      </c>
      <c r="BJ138" s="14" t="s">
        <v>122</v>
      </c>
      <c r="BK138" s="151">
        <f>ROUND(I138*H138,3)</f>
        <v>0</v>
      </c>
      <c r="BL138" s="14" t="s">
        <v>121</v>
      </c>
      <c r="BM138" s="149" t="s">
        <v>146</v>
      </c>
    </row>
    <row r="139" spans="1:65" s="12" customFormat="1" ht="22.8" customHeight="1">
      <c r="B139" s="126"/>
      <c r="D139" s="127" t="s">
        <v>66</v>
      </c>
      <c r="E139" s="136" t="s">
        <v>129</v>
      </c>
      <c r="F139" s="136" t="s">
        <v>147</v>
      </c>
      <c r="J139" s="137">
        <f>BK139</f>
        <v>0</v>
      </c>
      <c r="L139" s="126"/>
      <c r="M139" s="130"/>
      <c r="N139" s="131"/>
      <c r="O139" s="131"/>
      <c r="P139" s="132">
        <f>SUM(P140:P145)</f>
        <v>0</v>
      </c>
      <c r="Q139" s="131"/>
      <c r="R139" s="132">
        <f>SUM(R140:R145)</f>
        <v>0</v>
      </c>
      <c r="S139" s="131"/>
      <c r="T139" s="133">
        <f>SUM(T140:T145)</f>
        <v>0</v>
      </c>
      <c r="AR139" s="127" t="s">
        <v>74</v>
      </c>
      <c r="AT139" s="134" t="s">
        <v>66</v>
      </c>
      <c r="AU139" s="134" t="s">
        <v>74</v>
      </c>
      <c r="AY139" s="127" t="s">
        <v>115</v>
      </c>
      <c r="BK139" s="135">
        <f>SUM(BK140:BK145)</f>
        <v>0</v>
      </c>
    </row>
    <row r="140" spans="1:65" s="2" customFormat="1" ht="24.15" customHeight="1">
      <c r="A140" s="26"/>
      <c r="B140" s="138"/>
      <c r="C140" s="139" t="s">
        <v>133</v>
      </c>
      <c r="D140" s="139" t="s">
        <v>117</v>
      </c>
      <c r="E140" s="140" t="s">
        <v>264</v>
      </c>
      <c r="F140" s="141" t="s">
        <v>265</v>
      </c>
      <c r="G140" s="142" t="s">
        <v>120</v>
      </c>
      <c r="H140" s="143">
        <v>354</v>
      </c>
      <c r="I140" s="143"/>
      <c r="J140" s="143">
        <f t="shared" ref="J140:J145" si="0">ROUND(I140*H140,3)</f>
        <v>0</v>
      </c>
      <c r="K140" s="144"/>
      <c r="L140" s="27"/>
      <c r="M140" s="145" t="s">
        <v>1</v>
      </c>
      <c r="N140" s="146" t="s">
        <v>33</v>
      </c>
      <c r="O140" s="147">
        <v>0</v>
      </c>
      <c r="P140" s="147">
        <f t="shared" ref="P140:P145" si="1">O140*H140</f>
        <v>0</v>
      </c>
      <c r="Q140" s="147">
        <v>0</v>
      </c>
      <c r="R140" s="147">
        <f t="shared" ref="R140:R145" si="2">Q140*H140</f>
        <v>0</v>
      </c>
      <c r="S140" s="147">
        <v>0</v>
      </c>
      <c r="T140" s="148">
        <f t="shared" ref="T140:T145" si="3"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9" t="s">
        <v>121</v>
      </c>
      <c r="AT140" s="149" t="s">
        <v>117</v>
      </c>
      <c r="AU140" s="149" t="s">
        <v>122</v>
      </c>
      <c r="AY140" s="14" t="s">
        <v>115</v>
      </c>
      <c r="BE140" s="150">
        <f t="shared" ref="BE140:BE145" si="4">IF(N140="základná",J140,0)</f>
        <v>0</v>
      </c>
      <c r="BF140" s="150">
        <f t="shared" ref="BF140:BF145" si="5">IF(N140="znížená",J140,0)</f>
        <v>0</v>
      </c>
      <c r="BG140" s="150">
        <f t="shared" ref="BG140:BG145" si="6">IF(N140="zákl. prenesená",J140,0)</f>
        <v>0</v>
      </c>
      <c r="BH140" s="150">
        <f t="shared" ref="BH140:BH145" si="7">IF(N140="zníž. prenesená",J140,0)</f>
        <v>0</v>
      </c>
      <c r="BI140" s="150">
        <f t="shared" ref="BI140:BI145" si="8">IF(N140="nulová",J140,0)</f>
        <v>0</v>
      </c>
      <c r="BJ140" s="14" t="s">
        <v>122</v>
      </c>
      <c r="BK140" s="151">
        <f t="shared" ref="BK140:BK145" si="9">ROUND(I140*H140,3)</f>
        <v>0</v>
      </c>
      <c r="BL140" s="14" t="s">
        <v>121</v>
      </c>
      <c r="BM140" s="149" t="s">
        <v>150</v>
      </c>
    </row>
    <row r="141" spans="1:65" s="2" customFormat="1" ht="24.15" customHeight="1">
      <c r="A141" s="26"/>
      <c r="B141" s="138"/>
      <c r="C141" s="139" t="s">
        <v>151</v>
      </c>
      <c r="D141" s="139" t="s">
        <v>117</v>
      </c>
      <c r="E141" s="140" t="s">
        <v>148</v>
      </c>
      <c r="F141" s="141" t="s">
        <v>149</v>
      </c>
      <c r="G141" s="142" t="s">
        <v>120</v>
      </c>
      <c r="H141" s="143">
        <v>114</v>
      </c>
      <c r="I141" s="143"/>
      <c r="J141" s="143">
        <f t="shared" si="0"/>
        <v>0</v>
      </c>
      <c r="K141" s="144"/>
      <c r="L141" s="27"/>
      <c r="M141" s="145" t="s">
        <v>1</v>
      </c>
      <c r="N141" s="146" t="s">
        <v>33</v>
      </c>
      <c r="O141" s="147">
        <v>0</v>
      </c>
      <c r="P141" s="147">
        <f t="shared" si="1"/>
        <v>0</v>
      </c>
      <c r="Q141" s="147">
        <v>0</v>
      </c>
      <c r="R141" s="147">
        <f t="shared" si="2"/>
        <v>0</v>
      </c>
      <c r="S141" s="147">
        <v>0</v>
      </c>
      <c r="T141" s="148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9" t="s">
        <v>121</v>
      </c>
      <c r="AT141" s="149" t="s">
        <v>117</v>
      </c>
      <c r="AU141" s="149" t="s">
        <v>122</v>
      </c>
      <c r="AY141" s="14" t="s">
        <v>115</v>
      </c>
      <c r="BE141" s="150">
        <f t="shared" si="4"/>
        <v>0</v>
      </c>
      <c r="BF141" s="150">
        <f t="shared" si="5"/>
        <v>0</v>
      </c>
      <c r="BG141" s="150">
        <f t="shared" si="6"/>
        <v>0</v>
      </c>
      <c r="BH141" s="150">
        <f t="shared" si="7"/>
        <v>0</v>
      </c>
      <c r="BI141" s="150">
        <f t="shared" si="8"/>
        <v>0</v>
      </c>
      <c r="BJ141" s="14" t="s">
        <v>122</v>
      </c>
      <c r="BK141" s="151">
        <f t="shared" si="9"/>
        <v>0</v>
      </c>
      <c r="BL141" s="14" t="s">
        <v>121</v>
      </c>
      <c r="BM141" s="149" t="s">
        <v>154</v>
      </c>
    </row>
    <row r="142" spans="1:65" s="2" customFormat="1" ht="24.15" customHeight="1">
      <c r="A142" s="26"/>
      <c r="B142" s="138"/>
      <c r="C142" s="139" t="s">
        <v>138</v>
      </c>
      <c r="D142" s="139" t="s">
        <v>117</v>
      </c>
      <c r="E142" s="140" t="s">
        <v>152</v>
      </c>
      <c r="F142" s="141" t="s">
        <v>153</v>
      </c>
      <c r="G142" s="142" t="s">
        <v>120</v>
      </c>
      <c r="H142" s="143">
        <v>468</v>
      </c>
      <c r="I142" s="143"/>
      <c r="J142" s="143">
        <f t="shared" si="0"/>
        <v>0</v>
      </c>
      <c r="K142" s="144"/>
      <c r="L142" s="27"/>
      <c r="M142" s="145" t="s">
        <v>1</v>
      </c>
      <c r="N142" s="146" t="s">
        <v>33</v>
      </c>
      <c r="O142" s="147">
        <v>0</v>
      </c>
      <c r="P142" s="147">
        <f t="shared" si="1"/>
        <v>0</v>
      </c>
      <c r="Q142" s="147">
        <v>0</v>
      </c>
      <c r="R142" s="147">
        <f t="shared" si="2"/>
        <v>0</v>
      </c>
      <c r="S142" s="147">
        <v>0</v>
      </c>
      <c r="T142" s="148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9" t="s">
        <v>121</v>
      </c>
      <c r="AT142" s="149" t="s">
        <v>117</v>
      </c>
      <c r="AU142" s="149" t="s">
        <v>122</v>
      </c>
      <c r="AY142" s="14" t="s">
        <v>115</v>
      </c>
      <c r="BE142" s="150">
        <f t="shared" si="4"/>
        <v>0</v>
      </c>
      <c r="BF142" s="150">
        <f t="shared" si="5"/>
        <v>0</v>
      </c>
      <c r="BG142" s="150">
        <f t="shared" si="6"/>
        <v>0</v>
      </c>
      <c r="BH142" s="150">
        <f t="shared" si="7"/>
        <v>0</v>
      </c>
      <c r="BI142" s="150">
        <f t="shared" si="8"/>
        <v>0</v>
      </c>
      <c r="BJ142" s="14" t="s">
        <v>122</v>
      </c>
      <c r="BK142" s="151">
        <f t="shared" si="9"/>
        <v>0</v>
      </c>
      <c r="BL142" s="14" t="s">
        <v>121</v>
      </c>
      <c r="BM142" s="149" t="s">
        <v>7</v>
      </c>
    </row>
    <row r="143" spans="1:65" s="2" customFormat="1" ht="14.4" customHeight="1">
      <c r="A143" s="26"/>
      <c r="B143" s="138"/>
      <c r="C143" s="139" t="s">
        <v>157</v>
      </c>
      <c r="D143" s="139" t="s">
        <v>117</v>
      </c>
      <c r="E143" s="140" t="s">
        <v>155</v>
      </c>
      <c r="F143" s="141" t="s">
        <v>156</v>
      </c>
      <c r="G143" s="142" t="s">
        <v>120</v>
      </c>
      <c r="H143" s="143">
        <v>468</v>
      </c>
      <c r="I143" s="143"/>
      <c r="J143" s="143">
        <f t="shared" si="0"/>
        <v>0</v>
      </c>
      <c r="K143" s="144"/>
      <c r="L143" s="27"/>
      <c r="M143" s="145" t="s">
        <v>1</v>
      </c>
      <c r="N143" s="146" t="s">
        <v>33</v>
      </c>
      <c r="O143" s="147">
        <v>0</v>
      </c>
      <c r="P143" s="147">
        <f t="shared" si="1"/>
        <v>0</v>
      </c>
      <c r="Q143" s="147">
        <v>0</v>
      </c>
      <c r="R143" s="147">
        <f t="shared" si="2"/>
        <v>0</v>
      </c>
      <c r="S143" s="147">
        <v>0</v>
      </c>
      <c r="T143" s="148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9" t="s">
        <v>121</v>
      </c>
      <c r="AT143" s="149" t="s">
        <v>117</v>
      </c>
      <c r="AU143" s="149" t="s">
        <v>122</v>
      </c>
      <c r="AY143" s="14" t="s">
        <v>115</v>
      </c>
      <c r="BE143" s="150">
        <f t="shared" si="4"/>
        <v>0</v>
      </c>
      <c r="BF143" s="150">
        <f t="shared" si="5"/>
        <v>0</v>
      </c>
      <c r="BG143" s="150">
        <f t="shared" si="6"/>
        <v>0</v>
      </c>
      <c r="BH143" s="150">
        <f t="shared" si="7"/>
        <v>0</v>
      </c>
      <c r="BI143" s="150">
        <f t="shared" si="8"/>
        <v>0</v>
      </c>
      <c r="BJ143" s="14" t="s">
        <v>122</v>
      </c>
      <c r="BK143" s="151">
        <f t="shared" si="9"/>
        <v>0</v>
      </c>
      <c r="BL143" s="14" t="s">
        <v>121</v>
      </c>
      <c r="BM143" s="149" t="s">
        <v>160</v>
      </c>
    </row>
    <row r="144" spans="1:65" s="2" customFormat="1" ht="37.799999999999997" customHeight="1">
      <c r="A144" s="26"/>
      <c r="B144" s="138"/>
      <c r="C144" s="139" t="s">
        <v>141</v>
      </c>
      <c r="D144" s="139" t="s">
        <v>117</v>
      </c>
      <c r="E144" s="140" t="s">
        <v>158</v>
      </c>
      <c r="F144" s="141" t="s">
        <v>159</v>
      </c>
      <c r="G144" s="142" t="s">
        <v>120</v>
      </c>
      <c r="H144" s="143">
        <v>468</v>
      </c>
      <c r="I144" s="143"/>
      <c r="J144" s="143">
        <f t="shared" si="0"/>
        <v>0</v>
      </c>
      <c r="K144" s="144"/>
      <c r="L144" s="27"/>
      <c r="M144" s="145" t="s">
        <v>1</v>
      </c>
      <c r="N144" s="146" t="s">
        <v>33</v>
      </c>
      <c r="O144" s="147">
        <v>0</v>
      </c>
      <c r="P144" s="147">
        <f t="shared" si="1"/>
        <v>0</v>
      </c>
      <c r="Q144" s="147">
        <v>0</v>
      </c>
      <c r="R144" s="147">
        <f t="shared" si="2"/>
        <v>0</v>
      </c>
      <c r="S144" s="147">
        <v>0</v>
      </c>
      <c r="T144" s="148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9" t="s">
        <v>121</v>
      </c>
      <c r="AT144" s="149" t="s">
        <v>117</v>
      </c>
      <c r="AU144" s="149" t="s">
        <v>122</v>
      </c>
      <c r="AY144" s="14" t="s">
        <v>115</v>
      </c>
      <c r="BE144" s="150">
        <f t="shared" si="4"/>
        <v>0</v>
      </c>
      <c r="BF144" s="150">
        <f t="shared" si="5"/>
        <v>0</v>
      </c>
      <c r="BG144" s="150">
        <f t="shared" si="6"/>
        <v>0</v>
      </c>
      <c r="BH144" s="150">
        <f t="shared" si="7"/>
        <v>0</v>
      </c>
      <c r="BI144" s="150">
        <f t="shared" si="8"/>
        <v>0</v>
      </c>
      <c r="BJ144" s="14" t="s">
        <v>122</v>
      </c>
      <c r="BK144" s="151">
        <f t="shared" si="9"/>
        <v>0</v>
      </c>
      <c r="BL144" s="14" t="s">
        <v>121</v>
      </c>
      <c r="BM144" s="149" t="s">
        <v>163</v>
      </c>
    </row>
    <row r="145" spans="1:65" s="2" customFormat="1" ht="14.4" customHeight="1">
      <c r="A145" s="26"/>
      <c r="B145" s="138"/>
      <c r="C145" s="139" t="s">
        <v>165</v>
      </c>
      <c r="D145" s="139" t="s">
        <v>117</v>
      </c>
      <c r="E145" s="140" t="s">
        <v>161</v>
      </c>
      <c r="F145" s="141" t="s">
        <v>162</v>
      </c>
      <c r="G145" s="142" t="s">
        <v>120</v>
      </c>
      <c r="H145" s="143">
        <v>468</v>
      </c>
      <c r="I145" s="143"/>
      <c r="J145" s="143">
        <f t="shared" si="0"/>
        <v>0</v>
      </c>
      <c r="K145" s="144"/>
      <c r="L145" s="27"/>
      <c r="M145" s="145" t="s">
        <v>1</v>
      </c>
      <c r="N145" s="146" t="s">
        <v>33</v>
      </c>
      <c r="O145" s="147">
        <v>0</v>
      </c>
      <c r="P145" s="147">
        <f t="shared" si="1"/>
        <v>0</v>
      </c>
      <c r="Q145" s="147">
        <v>0</v>
      </c>
      <c r="R145" s="147">
        <f t="shared" si="2"/>
        <v>0</v>
      </c>
      <c r="S145" s="147">
        <v>0</v>
      </c>
      <c r="T145" s="148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9" t="s">
        <v>121</v>
      </c>
      <c r="AT145" s="149" t="s">
        <v>117</v>
      </c>
      <c r="AU145" s="149" t="s">
        <v>122</v>
      </c>
      <c r="AY145" s="14" t="s">
        <v>115</v>
      </c>
      <c r="BE145" s="150">
        <f t="shared" si="4"/>
        <v>0</v>
      </c>
      <c r="BF145" s="150">
        <f t="shared" si="5"/>
        <v>0</v>
      </c>
      <c r="BG145" s="150">
        <f t="shared" si="6"/>
        <v>0</v>
      </c>
      <c r="BH145" s="150">
        <f t="shared" si="7"/>
        <v>0</v>
      </c>
      <c r="BI145" s="150">
        <f t="shared" si="8"/>
        <v>0</v>
      </c>
      <c r="BJ145" s="14" t="s">
        <v>122</v>
      </c>
      <c r="BK145" s="151">
        <f t="shared" si="9"/>
        <v>0</v>
      </c>
      <c r="BL145" s="14" t="s">
        <v>121</v>
      </c>
      <c r="BM145" s="149" t="s">
        <v>169</v>
      </c>
    </row>
    <row r="146" spans="1:65" s="12" customFormat="1" ht="22.8" customHeight="1">
      <c r="B146" s="126"/>
      <c r="D146" s="127" t="s">
        <v>66</v>
      </c>
      <c r="E146" s="136" t="s">
        <v>151</v>
      </c>
      <c r="F146" s="136" t="s">
        <v>164</v>
      </c>
      <c r="J146" s="137">
        <f>BK146</f>
        <v>0</v>
      </c>
      <c r="L146" s="126"/>
      <c r="M146" s="130"/>
      <c r="N146" s="131"/>
      <c r="O146" s="131"/>
      <c r="P146" s="132">
        <f>SUM(P147:P164)</f>
        <v>0</v>
      </c>
      <c r="Q146" s="131"/>
      <c r="R146" s="132">
        <f>SUM(R147:R164)</f>
        <v>0</v>
      </c>
      <c r="S146" s="131"/>
      <c r="T146" s="133">
        <f>SUM(T147:T164)</f>
        <v>0</v>
      </c>
      <c r="AR146" s="127" t="s">
        <v>74</v>
      </c>
      <c r="AT146" s="134" t="s">
        <v>66</v>
      </c>
      <c r="AU146" s="134" t="s">
        <v>74</v>
      </c>
      <c r="AY146" s="127" t="s">
        <v>115</v>
      </c>
      <c r="BK146" s="135">
        <f>SUM(BK147:BK164)</f>
        <v>0</v>
      </c>
    </row>
    <row r="147" spans="1:65" s="2" customFormat="1" ht="37.799999999999997" customHeight="1">
      <c r="A147" s="26"/>
      <c r="B147" s="138"/>
      <c r="C147" s="139" t="s">
        <v>146</v>
      </c>
      <c r="D147" s="139" t="s">
        <v>117</v>
      </c>
      <c r="E147" s="140" t="s">
        <v>166</v>
      </c>
      <c r="F147" s="141" t="s">
        <v>167</v>
      </c>
      <c r="G147" s="142" t="s">
        <v>168</v>
      </c>
      <c r="H147" s="143">
        <v>23</v>
      </c>
      <c r="I147" s="143"/>
      <c r="J147" s="143">
        <f t="shared" ref="J147:J164" si="10">ROUND(I147*H147,3)</f>
        <v>0</v>
      </c>
      <c r="K147" s="144"/>
      <c r="L147" s="27"/>
      <c r="M147" s="145" t="s">
        <v>1</v>
      </c>
      <c r="N147" s="146" t="s">
        <v>33</v>
      </c>
      <c r="O147" s="147">
        <v>0</v>
      </c>
      <c r="P147" s="147">
        <f t="shared" ref="P147:P164" si="11">O147*H147</f>
        <v>0</v>
      </c>
      <c r="Q147" s="147">
        <v>0</v>
      </c>
      <c r="R147" s="147">
        <f t="shared" ref="R147:R164" si="12">Q147*H147</f>
        <v>0</v>
      </c>
      <c r="S147" s="147">
        <v>0</v>
      </c>
      <c r="T147" s="148">
        <f t="shared" ref="T147:T164" si="13"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9" t="s">
        <v>121</v>
      </c>
      <c r="AT147" s="149" t="s">
        <v>117</v>
      </c>
      <c r="AU147" s="149" t="s">
        <v>122</v>
      </c>
      <c r="AY147" s="14" t="s">
        <v>115</v>
      </c>
      <c r="BE147" s="150">
        <f t="shared" ref="BE147:BE164" si="14">IF(N147="základná",J147,0)</f>
        <v>0</v>
      </c>
      <c r="BF147" s="150">
        <f t="shared" ref="BF147:BF164" si="15">IF(N147="znížená",J147,0)</f>
        <v>0</v>
      </c>
      <c r="BG147" s="150">
        <f t="shared" ref="BG147:BG164" si="16">IF(N147="zákl. prenesená",J147,0)</f>
        <v>0</v>
      </c>
      <c r="BH147" s="150">
        <f t="shared" ref="BH147:BH164" si="17">IF(N147="zníž. prenesená",J147,0)</f>
        <v>0</v>
      </c>
      <c r="BI147" s="150">
        <f t="shared" ref="BI147:BI164" si="18">IF(N147="nulová",J147,0)</f>
        <v>0</v>
      </c>
      <c r="BJ147" s="14" t="s">
        <v>122</v>
      </c>
      <c r="BK147" s="151">
        <f t="shared" ref="BK147:BK164" si="19">ROUND(I147*H147,3)</f>
        <v>0</v>
      </c>
      <c r="BL147" s="14" t="s">
        <v>121</v>
      </c>
      <c r="BM147" s="149" t="s">
        <v>173</v>
      </c>
    </row>
    <row r="148" spans="1:65" s="2" customFormat="1" ht="14.4" customHeight="1">
      <c r="A148" s="26"/>
      <c r="B148" s="138"/>
      <c r="C148" s="152" t="s">
        <v>174</v>
      </c>
      <c r="D148" s="152" t="s">
        <v>135</v>
      </c>
      <c r="E148" s="153" t="s">
        <v>170</v>
      </c>
      <c r="F148" s="154" t="s">
        <v>171</v>
      </c>
      <c r="G148" s="155" t="s">
        <v>172</v>
      </c>
      <c r="H148" s="156">
        <v>23</v>
      </c>
      <c r="I148" s="156"/>
      <c r="J148" s="156">
        <f t="shared" si="10"/>
        <v>0</v>
      </c>
      <c r="K148" s="157"/>
      <c r="L148" s="158"/>
      <c r="M148" s="159" t="s">
        <v>1</v>
      </c>
      <c r="N148" s="160" t="s">
        <v>33</v>
      </c>
      <c r="O148" s="147">
        <v>0</v>
      </c>
      <c r="P148" s="147">
        <f t="shared" si="11"/>
        <v>0</v>
      </c>
      <c r="Q148" s="147">
        <v>0</v>
      </c>
      <c r="R148" s="147">
        <f t="shared" si="12"/>
        <v>0</v>
      </c>
      <c r="S148" s="147">
        <v>0</v>
      </c>
      <c r="T148" s="148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9" t="s">
        <v>133</v>
      </c>
      <c r="AT148" s="149" t="s">
        <v>135</v>
      </c>
      <c r="AU148" s="149" t="s">
        <v>122</v>
      </c>
      <c r="AY148" s="14" t="s">
        <v>115</v>
      </c>
      <c r="BE148" s="150">
        <f t="shared" si="14"/>
        <v>0</v>
      </c>
      <c r="BF148" s="150">
        <f t="shared" si="15"/>
        <v>0</v>
      </c>
      <c r="BG148" s="150">
        <f t="shared" si="16"/>
        <v>0</v>
      </c>
      <c r="BH148" s="150">
        <f t="shared" si="17"/>
        <v>0</v>
      </c>
      <c r="BI148" s="150">
        <f t="shared" si="18"/>
        <v>0</v>
      </c>
      <c r="BJ148" s="14" t="s">
        <v>122</v>
      </c>
      <c r="BK148" s="151">
        <f t="shared" si="19"/>
        <v>0</v>
      </c>
      <c r="BL148" s="14" t="s">
        <v>121</v>
      </c>
      <c r="BM148" s="149" t="s">
        <v>177</v>
      </c>
    </row>
    <row r="149" spans="1:65" s="2" customFormat="1" ht="24.15" customHeight="1">
      <c r="A149" s="26"/>
      <c r="B149" s="138"/>
      <c r="C149" s="139" t="s">
        <v>150</v>
      </c>
      <c r="D149" s="139" t="s">
        <v>117</v>
      </c>
      <c r="E149" s="140" t="s">
        <v>175</v>
      </c>
      <c r="F149" s="141" t="s">
        <v>176</v>
      </c>
      <c r="G149" s="142" t="s">
        <v>125</v>
      </c>
      <c r="H149" s="143">
        <v>1.2</v>
      </c>
      <c r="I149" s="143"/>
      <c r="J149" s="143">
        <f t="shared" si="10"/>
        <v>0</v>
      </c>
      <c r="K149" s="144"/>
      <c r="L149" s="27"/>
      <c r="M149" s="145" t="s">
        <v>1</v>
      </c>
      <c r="N149" s="146" t="s">
        <v>33</v>
      </c>
      <c r="O149" s="147">
        <v>0</v>
      </c>
      <c r="P149" s="147">
        <f t="shared" si="11"/>
        <v>0</v>
      </c>
      <c r="Q149" s="147">
        <v>0</v>
      </c>
      <c r="R149" s="147">
        <f t="shared" si="12"/>
        <v>0</v>
      </c>
      <c r="S149" s="147">
        <v>0</v>
      </c>
      <c r="T149" s="148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9" t="s">
        <v>121</v>
      </c>
      <c r="AT149" s="149" t="s">
        <v>117</v>
      </c>
      <c r="AU149" s="149" t="s">
        <v>122</v>
      </c>
      <c r="AY149" s="14" t="s">
        <v>115</v>
      </c>
      <c r="BE149" s="150">
        <f t="shared" si="14"/>
        <v>0</v>
      </c>
      <c r="BF149" s="150">
        <f t="shared" si="15"/>
        <v>0</v>
      </c>
      <c r="BG149" s="150">
        <f t="shared" si="16"/>
        <v>0</v>
      </c>
      <c r="BH149" s="150">
        <f t="shared" si="17"/>
        <v>0</v>
      </c>
      <c r="BI149" s="150">
        <f t="shared" si="18"/>
        <v>0</v>
      </c>
      <c r="BJ149" s="14" t="s">
        <v>122</v>
      </c>
      <c r="BK149" s="151">
        <f t="shared" si="19"/>
        <v>0</v>
      </c>
      <c r="BL149" s="14" t="s">
        <v>121</v>
      </c>
      <c r="BM149" s="149" t="s">
        <v>180</v>
      </c>
    </row>
    <row r="150" spans="1:65" s="2" customFormat="1" ht="24.15" customHeight="1">
      <c r="A150" s="26"/>
      <c r="B150" s="138"/>
      <c r="C150" s="139" t="s">
        <v>181</v>
      </c>
      <c r="D150" s="139" t="s">
        <v>117</v>
      </c>
      <c r="E150" s="140" t="s">
        <v>178</v>
      </c>
      <c r="F150" s="141" t="s">
        <v>179</v>
      </c>
      <c r="G150" s="142" t="s">
        <v>120</v>
      </c>
      <c r="H150" s="143">
        <v>468</v>
      </c>
      <c r="I150" s="143"/>
      <c r="J150" s="143">
        <f t="shared" si="10"/>
        <v>0</v>
      </c>
      <c r="K150" s="144"/>
      <c r="L150" s="27"/>
      <c r="M150" s="145" t="s">
        <v>1</v>
      </c>
      <c r="N150" s="146" t="s">
        <v>33</v>
      </c>
      <c r="O150" s="147">
        <v>0</v>
      </c>
      <c r="P150" s="147">
        <f t="shared" si="11"/>
        <v>0</v>
      </c>
      <c r="Q150" s="147">
        <v>0</v>
      </c>
      <c r="R150" s="147">
        <f t="shared" si="12"/>
        <v>0</v>
      </c>
      <c r="S150" s="147">
        <v>0</v>
      </c>
      <c r="T150" s="148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9" t="s">
        <v>121</v>
      </c>
      <c r="AT150" s="149" t="s">
        <v>117</v>
      </c>
      <c r="AU150" s="149" t="s">
        <v>122</v>
      </c>
      <c r="AY150" s="14" t="s">
        <v>115</v>
      </c>
      <c r="BE150" s="150">
        <f t="shared" si="14"/>
        <v>0</v>
      </c>
      <c r="BF150" s="150">
        <f t="shared" si="15"/>
        <v>0</v>
      </c>
      <c r="BG150" s="150">
        <f t="shared" si="16"/>
        <v>0</v>
      </c>
      <c r="BH150" s="150">
        <f t="shared" si="17"/>
        <v>0</v>
      </c>
      <c r="BI150" s="150">
        <f t="shared" si="18"/>
        <v>0</v>
      </c>
      <c r="BJ150" s="14" t="s">
        <v>122</v>
      </c>
      <c r="BK150" s="151">
        <f t="shared" si="19"/>
        <v>0</v>
      </c>
      <c r="BL150" s="14" t="s">
        <v>121</v>
      </c>
      <c r="BM150" s="149" t="s">
        <v>184</v>
      </c>
    </row>
    <row r="151" spans="1:65" s="2" customFormat="1" ht="37.799999999999997" customHeight="1">
      <c r="A151" s="26"/>
      <c r="B151" s="138"/>
      <c r="C151" s="139" t="s">
        <v>154</v>
      </c>
      <c r="D151" s="139" t="s">
        <v>117</v>
      </c>
      <c r="E151" s="140" t="s">
        <v>182</v>
      </c>
      <c r="F151" s="141" t="s">
        <v>183</v>
      </c>
      <c r="G151" s="142" t="s">
        <v>120</v>
      </c>
      <c r="H151" s="143">
        <v>3744</v>
      </c>
      <c r="I151" s="143"/>
      <c r="J151" s="143">
        <f t="shared" si="10"/>
        <v>0</v>
      </c>
      <c r="K151" s="144"/>
      <c r="L151" s="27"/>
      <c r="M151" s="145" t="s">
        <v>1</v>
      </c>
      <c r="N151" s="146" t="s">
        <v>33</v>
      </c>
      <c r="O151" s="147">
        <v>0</v>
      </c>
      <c r="P151" s="147">
        <f t="shared" si="11"/>
        <v>0</v>
      </c>
      <c r="Q151" s="147">
        <v>0</v>
      </c>
      <c r="R151" s="147">
        <f t="shared" si="12"/>
        <v>0</v>
      </c>
      <c r="S151" s="147">
        <v>0</v>
      </c>
      <c r="T151" s="148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9" t="s">
        <v>121</v>
      </c>
      <c r="AT151" s="149" t="s">
        <v>117</v>
      </c>
      <c r="AU151" s="149" t="s">
        <v>122</v>
      </c>
      <c r="AY151" s="14" t="s">
        <v>115</v>
      </c>
      <c r="BE151" s="150">
        <f t="shared" si="14"/>
        <v>0</v>
      </c>
      <c r="BF151" s="150">
        <f t="shared" si="15"/>
        <v>0</v>
      </c>
      <c r="BG151" s="150">
        <f t="shared" si="16"/>
        <v>0</v>
      </c>
      <c r="BH151" s="150">
        <f t="shared" si="17"/>
        <v>0</v>
      </c>
      <c r="BI151" s="150">
        <f t="shared" si="18"/>
        <v>0</v>
      </c>
      <c r="BJ151" s="14" t="s">
        <v>122</v>
      </c>
      <c r="BK151" s="151">
        <f t="shared" si="19"/>
        <v>0</v>
      </c>
      <c r="BL151" s="14" t="s">
        <v>121</v>
      </c>
      <c r="BM151" s="149" t="s">
        <v>187</v>
      </c>
    </row>
    <row r="152" spans="1:65" s="2" customFormat="1" ht="24.15" customHeight="1">
      <c r="A152" s="26"/>
      <c r="B152" s="138"/>
      <c r="C152" s="139" t="s">
        <v>188</v>
      </c>
      <c r="D152" s="139" t="s">
        <v>117</v>
      </c>
      <c r="E152" s="140" t="s">
        <v>185</v>
      </c>
      <c r="F152" s="141" t="s">
        <v>186</v>
      </c>
      <c r="G152" s="142" t="s">
        <v>120</v>
      </c>
      <c r="H152" s="143">
        <v>468</v>
      </c>
      <c r="I152" s="143"/>
      <c r="J152" s="143">
        <f t="shared" si="10"/>
        <v>0</v>
      </c>
      <c r="K152" s="144"/>
      <c r="L152" s="27"/>
      <c r="M152" s="145" t="s">
        <v>1</v>
      </c>
      <c r="N152" s="146" t="s">
        <v>33</v>
      </c>
      <c r="O152" s="147">
        <v>0</v>
      </c>
      <c r="P152" s="147">
        <f t="shared" si="11"/>
        <v>0</v>
      </c>
      <c r="Q152" s="147">
        <v>0</v>
      </c>
      <c r="R152" s="147">
        <f t="shared" si="12"/>
        <v>0</v>
      </c>
      <c r="S152" s="147">
        <v>0</v>
      </c>
      <c r="T152" s="148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9" t="s">
        <v>121</v>
      </c>
      <c r="AT152" s="149" t="s">
        <v>117</v>
      </c>
      <c r="AU152" s="149" t="s">
        <v>122</v>
      </c>
      <c r="AY152" s="14" t="s">
        <v>115</v>
      </c>
      <c r="BE152" s="150">
        <f t="shared" si="14"/>
        <v>0</v>
      </c>
      <c r="BF152" s="150">
        <f t="shared" si="15"/>
        <v>0</v>
      </c>
      <c r="BG152" s="150">
        <f t="shared" si="16"/>
        <v>0</v>
      </c>
      <c r="BH152" s="150">
        <f t="shared" si="17"/>
        <v>0</v>
      </c>
      <c r="BI152" s="150">
        <f t="shared" si="18"/>
        <v>0</v>
      </c>
      <c r="BJ152" s="14" t="s">
        <v>122</v>
      </c>
      <c r="BK152" s="151">
        <f t="shared" si="19"/>
        <v>0</v>
      </c>
      <c r="BL152" s="14" t="s">
        <v>121</v>
      </c>
      <c r="BM152" s="149" t="s">
        <v>191</v>
      </c>
    </row>
    <row r="153" spans="1:65" s="2" customFormat="1" ht="14.4" customHeight="1">
      <c r="A153" s="26"/>
      <c r="B153" s="138"/>
      <c r="C153" s="139" t="s">
        <v>7</v>
      </c>
      <c r="D153" s="139" t="s">
        <v>117</v>
      </c>
      <c r="E153" s="140" t="s">
        <v>189</v>
      </c>
      <c r="F153" s="141" t="s">
        <v>190</v>
      </c>
      <c r="G153" s="142" t="s">
        <v>120</v>
      </c>
      <c r="H153" s="143">
        <v>468</v>
      </c>
      <c r="I153" s="143"/>
      <c r="J153" s="143">
        <f t="shared" si="10"/>
        <v>0</v>
      </c>
      <c r="K153" s="144"/>
      <c r="L153" s="27"/>
      <c r="M153" s="145" t="s">
        <v>1</v>
      </c>
      <c r="N153" s="146" t="s">
        <v>33</v>
      </c>
      <c r="O153" s="147">
        <v>0</v>
      </c>
      <c r="P153" s="147">
        <f t="shared" si="11"/>
        <v>0</v>
      </c>
      <c r="Q153" s="147">
        <v>0</v>
      </c>
      <c r="R153" s="147">
        <f t="shared" si="12"/>
        <v>0</v>
      </c>
      <c r="S153" s="147">
        <v>0</v>
      </c>
      <c r="T153" s="148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9" t="s">
        <v>121</v>
      </c>
      <c r="AT153" s="149" t="s">
        <v>117</v>
      </c>
      <c r="AU153" s="149" t="s">
        <v>122</v>
      </c>
      <c r="AY153" s="14" t="s">
        <v>115</v>
      </c>
      <c r="BE153" s="150">
        <f t="shared" si="14"/>
        <v>0</v>
      </c>
      <c r="BF153" s="150">
        <f t="shared" si="15"/>
        <v>0</v>
      </c>
      <c r="BG153" s="150">
        <f t="shared" si="16"/>
        <v>0</v>
      </c>
      <c r="BH153" s="150">
        <f t="shared" si="17"/>
        <v>0</v>
      </c>
      <c r="BI153" s="150">
        <f t="shared" si="18"/>
        <v>0</v>
      </c>
      <c r="BJ153" s="14" t="s">
        <v>122</v>
      </c>
      <c r="BK153" s="151">
        <f t="shared" si="19"/>
        <v>0</v>
      </c>
      <c r="BL153" s="14" t="s">
        <v>121</v>
      </c>
      <c r="BM153" s="149" t="s">
        <v>194</v>
      </c>
    </row>
    <row r="154" spans="1:65" s="2" customFormat="1" ht="24.15" customHeight="1">
      <c r="A154" s="26"/>
      <c r="B154" s="138"/>
      <c r="C154" s="139" t="s">
        <v>195</v>
      </c>
      <c r="D154" s="139" t="s">
        <v>117</v>
      </c>
      <c r="E154" s="140" t="s">
        <v>192</v>
      </c>
      <c r="F154" s="141" t="s">
        <v>193</v>
      </c>
      <c r="G154" s="142" t="s">
        <v>120</v>
      </c>
      <c r="H154" s="143">
        <v>114</v>
      </c>
      <c r="I154" s="143"/>
      <c r="J154" s="143">
        <f t="shared" si="10"/>
        <v>0</v>
      </c>
      <c r="K154" s="144"/>
      <c r="L154" s="27"/>
      <c r="M154" s="145" t="s">
        <v>1</v>
      </c>
      <c r="N154" s="146" t="s">
        <v>33</v>
      </c>
      <c r="O154" s="147">
        <v>0</v>
      </c>
      <c r="P154" s="147">
        <f t="shared" si="11"/>
        <v>0</v>
      </c>
      <c r="Q154" s="147">
        <v>0</v>
      </c>
      <c r="R154" s="147">
        <f t="shared" si="12"/>
        <v>0</v>
      </c>
      <c r="S154" s="147">
        <v>0</v>
      </c>
      <c r="T154" s="148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9" t="s">
        <v>121</v>
      </c>
      <c r="AT154" s="149" t="s">
        <v>117</v>
      </c>
      <c r="AU154" s="149" t="s">
        <v>122</v>
      </c>
      <c r="AY154" s="14" t="s">
        <v>115</v>
      </c>
      <c r="BE154" s="150">
        <f t="shared" si="14"/>
        <v>0</v>
      </c>
      <c r="BF154" s="150">
        <f t="shared" si="15"/>
        <v>0</v>
      </c>
      <c r="BG154" s="150">
        <f t="shared" si="16"/>
        <v>0</v>
      </c>
      <c r="BH154" s="150">
        <f t="shared" si="17"/>
        <v>0</v>
      </c>
      <c r="BI154" s="150">
        <f t="shared" si="18"/>
        <v>0</v>
      </c>
      <c r="BJ154" s="14" t="s">
        <v>122</v>
      </c>
      <c r="BK154" s="151">
        <f t="shared" si="19"/>
        <v>0</v>
      </c>
      <c r="BL154" s="14" t="s">
        <v>121</v>
      </c>
      <c r="BM154" s="149" t="s">
        <v>199</v>
      </c>
    </row>
    <row r="155" spans="1:65" s="2" customFormat="1" ht="24.15" customHeight="1">
      <c r="A155" s="26"/>
      <c r="B155" s="138"/>
      <c r="C155" s="139" t="s">
        <v>160</v>
      </c>
      <c r="D155" s="139" t="s">
        <v>117</v>
      </c>
      <c r="E155" s="140" t="s">
        <v>266</v>
      </c>
      <c r="F155" s="141" t="s">
        <v>267</v>
      </c>
      <c r="G155" s="142" t="s">
        <v>120</v>
      </c>
      <c r="H155" s="143">
        <v>354</v>
      </c>
      <c r="I155" s="143"/>
      <c r="J155" s="143">
        <f t="shared" si="10"/>
        <v>0</v>
      </c>
      <c r="K155" s="144"/>
      <c r="L155" s="27"/>
      <c r="M155" s="145" t="s">
        <v>1</v>
      </c>
      <c r="N155" s="146" t="s">
        <v>33</v>
      </c>
      <c r="O155" s="147">
        <v>0</v>
      </c>
      <c r="P155" s="147">
        <f t="shared" si="11"/>
        <v>0</v>
      </c>
      <c r="Q155" s="147">
        <v>0</v>
      </c>
      <c r="R155" s="147">
        <f t="shared" si="12"/>
        <v>0</v>
      </c>
      <c r="S155" s="147">
        <v>0</v>
      </c>
      <c r="T155" s="148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9" t="s">
        <v>121</v>
      </c>
      <c r="AT155" s="149" t="s">
        <v>117</v>
      </c>
      <c r="AU155" s="149" t="s">
        <v>122</v>
      </c>
      <c r="AY155" s="14" t="s">
        <v>115</v>
      </c>
      <c r="BE155" s="150">
        <f t="shared" si="14"/>
        <v>0</v>
      </c>
      <c r="BF155" s="150">
        <f t="shared" si="15"/>
        <v>0</v>
      </c>
      <c r="BG155" s="150">
        <f t="shared" si="16"/>
        <v>0</v>
      </c>
      <c r="BH155" s="150">
        <f t="shared" si="17"/>
        <v>0</v>
      </c>
      <c r="BI155" s="150">
        <f t="shared" si="18"/>
        <v>0</v>
      </c>
      <c r="BJ155" s="14" t="s">
        <v>122</v>
      </c>
      <c r="BK155" s="151">
        <f t="shared" si="19"/>
        <v>0</v>
      </c>
      <c r="BL155" s="14" t="s">
        <v>121</v>
      </c>
      <c r="BM155" s="149" t="s">
        <v>202</v>
      </c>
    </row>
    <row r="156" spans="1:65" s="2" customFormat="1" ht="24.15" customHeight="1">
      <c r="A156" s="26"/>
      <c r="B156" s="138"/>
      <c r="C156" s="139" t="s">
        <v>203</v>
      </c>
      <c r="D156" s="139" t="s">
        <v>117</v>
      </c>
      <c r="E156" s="140" t="s">
        <v>196</v>
      </c>
      <c r="F156" s="141" t="s">
        <v>197</v>
      </c>
      <c r="G156" s="142" t="s">
        <v>198</v>
      </c>
      <c r="H156" s="143">
        <v>34.094999999999999</v>
      </c>
      <c r="I156" s="143"/>
      <c r="J156" s="143">
        <f t="shared" si="10"/>
        <v>0</v>
      </c>
      <c r="K156" s="144"/>
      <c r="L156" s="27"/>
      <c r="M156" s="145" t="s">
        <v>1</v>
      </c>
      <c r="N156" s="146" t="s">
        <v>33</v>
      </c>
      <c r="O156" s="147">
        <v>0</v>
      </c>
      <c r="P156" s="147">
        <f t="shared" si="11"/>
        <v>0</v>
      </c>
      <c r="Q156" s="147">
        <v>0</v>
      </c>
      <c r="R156" s="147">
        <f t="shared" si="12"/>
        <v>0</v>
      </c>
      <c r="S156" s="147">
        <v>0</v>
      </c>
      <c r="T156" s="148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9" t="s">
        <v>121</v>
      </c>
      <c r="AT156" s="149" t="s">
        <v>117</v>
      </c>
      <c r="AU156" s="149" t="s">
        <v>122</v>
      </c>
      <c r="AY156" s="14" t="s">
        <v>115</v>
      </c>
      <c r="BE156" s="150">
        <f t="shared" si="14"/>
        <v>0</v>
      </c>
      <c r="BF156" s="150">
        <f t="shared" si="15"/>
        <v>0</v>
      </c>
      <c r="BG156" s="150">
        <f t="shared" si="16"/>
        <v>0</v>
      </c>
      <c r="BH156" s="150">
        <f t="shared" si="17"/>
        <v>0</v>
      </c>
      <c r="BI156" s="150">
        <f t="shared" si="18"/>
        <v>0</v>
      </c>
      <c r="BJ156" s="14" t="s">
        <v>122</v>
      </c>
      <c r="BK156" s="151">
        <f t="shared" si="19"/>
        <v>0</v>
      </c>
      <c r="BL156" s="14" t="s">
        <v>121</v>
      </c>
      <c r="BM156" s="149" t="s">
        <v>206</v>
      </c>
    </row>
    <row r="157" spans="1:65" s="2" customFormat="1" ht="24.15" customHeight="1">
      <c r="A157" s="26"/>
      <c r="B157" s="138"/>
      <c r="C157" s="139" t="s">
        <v>163</v>
      </c>
      <c r="D157" s="139" t="s">
        <v>117</v>
      </c>
      <c r="E157" s="140" t="s">
        <v>200</v>
      </c>
      <c r="F157" s="141" t="s">
        <v>201</v>
      </c>
      <c r="G157" s="142" t="s">
        <v>198</v>
      </c>
      <c r="H157" s="143">
        <v>133.05000000000001</v>
      </c>
      <c r="I157" s="143"/>
      <c r="J157" s="143">
        <f t="shared" si="10"/>
        <v>0</v>
      </c>
      <c r="K157" s="144"/>
      <c r="L157" s="27"/>
      <c r="M157" s="145" t="s">
        <v>1</v>
      </c>
      <c r="N157" s="146" t="s">
        <v>33</v>
      </c>
      <c r="O157" s="147">
        <v>0</v>
      </c>
      <c r="P157" s="147">
        <f t="shared" si="11"/>
        <v>0</v>
      </c>
      <c r="Q157" s="147">
        <v>0</v>
      </c>
      <c r="R157" s="147">
        <f t="shared" si="12"/>
        <v>0</v>
      </c>
      <c r="S157" s="147">
        <v>0</v>
      </c>
      <c r="T157" s="148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9" t="s">
        <v>121</v>
      </c>
      <c r="AT157" s="149" t="s">
        <v>117</v>
      </c>
      <c r="AU157" s="149" t="s">
        <v>122</v>
      </c>
      <c r="AY157" s="14" t="s">
        <v>115</v>
      </c>
      <c r="BE157" s="150">
        <f t="shared" si="14"/>
        <v>0</v>
      </c>
      <c r="BF157" s="150">
        <f t="shared" si="15"/>
        <v>0</v>
      </c>
      <c r="BG157" s="150">
        <f t="shared" si="16"/>
        <v>0</v>
      </c>
      <c r="BH157" s="150">
        <f t="shared" si="17"/>
        <v>0</v>
      </c>
      <c r="BI157" s="150">
        <f t="shared" si="18"/>
        <v>0</v>
      </c>
      <c r="BJ157" s="14" t="s">
        <v>122</v>
      </c>
      <c r="BK157" s="151">
        <f t="shared" si="19"/>
        <v>0</v>
      </c>
      <c r="BL157" s="14" t="s">
        <v>121</v>
      </c>
      <c r="BM157" s="149" t="s">
        <v>209</v>
      </c>
    </row>
    <row r="158" spans="1:65" s="2" customFormat="1" ht="14.4" customHeight="1">
      <c r="A158" s="26"/>
      <c r="B158" s="138"/>
      <c r="C158" s="139" t="s">
        <v>210</v>
      </c>
      <c r="D158" s="139" t="s">
        <v>117</v>
      </c>
      <c r="E158" s="140" t="s">
        <v>204</v>
      </c>
      <c r="F158" s="141" t="s">
        <v>205</v>
      </c>
      <c r="G158" s="142" t="s">
        <v>168</v>
      </c>
      <c r="H158" s="143">
        <v>20</v>
      </c>
      <c r="I158" s="143"/>
      <c r="J158" s="143">
        <f t="shared" si="10"/>
        <v>0</v>
      </c>
      <c r="K158" s="144"/>
      <c r="L158" s="27"/>
      <c r="M158" s="145" t="s">
        <v>1</v>
      </c>
      <c r="N158" s="146" t="s">
        <v>33</v>
      </c>
      <c r="O158" s="147">
        <v>0</v>
      </c>
      <c r="P158" s="147">
        <f t="shared" si="11"/>
        <v>0</v>
      </c>
      <c r="Q158" s="147">
        <v>0</v>
      </c>
      <c r="R158" s="147">
        <f t="shared" si="12"/>
        <v>0</v>
      </c>
      <c r="S158" s="147">
        <v>0</v>
      </c>
      <c r="T158" s="148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9" t="s">
        <v>121</v>
      </c>
      <c r="AT158" s="149" t="s">
        <v>117</v>
      </c>
      <c r="AU158" s="149" t="s">
        <v>122</v>
      </c>
      <c r="AY158" s="14" t="s">
        <v>115</v>
      </c>
      <c r="BE158" s="150">
        <f t="shared" si="14"/>
        <v>0</v>
      </c>
      <c r="BF158" s="150">
        <f t="shared" si="15"/>
        <v>0</v>
      </c>
      <c r="BG158" s="150">
        <f t="shared" si="16"/>
        <v>0</v>
      </c>
      <c r="BH158" s="150">
        <f t="shared" si="17"/>
        <v>0</v>
      </c>
      <c r="BI158" s="150">
        <f t="shared" si="18"/>
        <v>0</v>
      </c>
      <c r="BJ158" s="14" t="s">
        <v>122</v>
      </c>
      <c r="BK158" s="151">
        <f t="shared" si="19"/>
        <v>0</v>
      </c>
      <c r="BL158" s="14" t="s">
        <v>121</v>
      </c>
      <c r="BM158" s="149" t="s">
        <v>213</v>
      </c>
    </row>
    <row r="159" spans="1:65" s="2" customFormat="1" ht="14.4" customHeight="1">
      <c r="A159" s="26"/>
      <c r="B159" s="138"/>
      <c r="C159" s="139" t="s">
        <v>169</v>
      </c>
      <c r="D159" s="139" t="s">
        <v>117</v>
      </c>
      <c r="E159" s="140" t="s">
        <v>207</v>
      </c>
      <c r="F159" s="141" t="s">
        <v>208</v>
      </c>
      <c r="G159" s="142" t="s">
        <v>168</v>
      </c>
      <c r="H159" s="143">
        <v>20</v>
      </c>
      <c r="I159" s="143"/>
      <c r="J159" s="143">
        <f t="shared" si="10"/>
        <v>0</v>
      </c>
      <c r="K159" s="144"/>
      <c r="L159" s="27"/>
      <c r="M159" s="145" t="s">
        <v>1</v>
      </c>
      <c r="N159" s="146" t="s">
        <v>33</v>
      </c>
      <c r="O159" s="147">
        <v>0</v>
      </c>
      <c r="P159" s="147">
        <f t="shared" si="11"/>
        <v>0</v>
      </c>
      <c r="Q159" s="147">
        <v>0</v>
      </c>
      <c r="R159" s="147">
        <f t="shared" si="12"/>
        <v>0</v>
      </c>
      <c r="S159" s="147">
        <v>0</v>
      </c>
      <c r="T159" s="148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9" t="s">
        <v>121</v>
      </c>
      <c r="AT159" s="149" t="s">
        <v>117</v>
      </c>
      <c r="AU159" s="149" t="s">
        <v>122</v>
      </c>
      <c r="AY159" s="14" t="s">
        <v>115</v>
      </c>
      <c r="BE159" s="150">
        <f t="shared" si="14"/>
        <v>0</v>
      </c>
      <c r="BF159" s="150">
        <f t="shared" si="15"/>
        <v>0</v>
      </c>
      <c r="BG159" s="150">
        <f t="shared" si="16"/>
        <v>0</v>
      </c>
      <c r="BH159" s="150">
        <f t="shared" si="17"/>
        <v>0</v>
      </c>
      <c r="BI159" s="150">
        <f t="shared" si="18"/>
        <v>0</v>
      </c>
      <c r="BJ159" s="14" t="s">
        <v>122</v>
      </c>
      <c r="BK159" s="151">
        <f t="shared" si="19"/>
        <v>0</v>
      </c>
      <c r="BL159" s="14" t="s">
        <v>121</v>
      </c>
      <c r="BM159" s="149" t="s">
        <v>216</v>
      </c>
    </row>
    <row r="160" spans="1:65" s="2" customFormat="1" ht="14.4" customHeight="1">
      <c r="A160" s="26"/>
      <c r="B160" s="138"/>
      <c r="C160" s="139" t="s">
        <v>217</v>
      </c>
      <c r="D160" s="139" t="s">
        <v>117</v>
      </c>
      <c r="E160" s="140" t="s">
        <v>211</v>
      </c>
      <c r="F160" s="141" t="s">
        <v>212</v>
      </c>
      <c r="G160" s="142" t="s">
        <v>198</v>
      </c>
      <c r="H160" s="143">
        <v>34.094999999999999</v>
      </c>
      <c r="I160" s="143"/>
      <c r="J160" s="143">
        <f t="shared" si="10"/>
        <v>0</v>
      </c>
      <c r="K160" s="144"/>
      <c r="L160" s="27"/>
      <c r="M160" s="145" t="s">
        <v>1</v>
      </c>
      <c r="N160" s="146" t="s">
        <v>33</v>
      </c>
      <c r="O160" s="147">
        <v>0</v>
      </c>
      <c r="P160" s="147">
        <f t="shared" si="11"/>
        <v>0</v>
      </c>
      <c r="Q160" s="147">
        <v>0</v>
      </c>
      <c r="R160" s="147">
        <f t="shared" si="12"/>
        <v>0</v>
      </c>
      <c r="S160" s="147">
        <v>0</v>
      </c>
      <c r="T160" s="148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9" t="s">
        <v>121</v>
      </c>
      <c r="AT160" s="149" t="s">
        <v>117</v>
      </c>
      <c r="AU160" s="149" t="s">
        <v>122</v>
      </c>
      <c r="AY160" s="14" t="s">
        <v>115</v>
      </c>
      <c r="BE160" s="150">
        <f t="shared" si="14"/>
        <v>0</v>
      </c>
      <c r="BF160" s="150">
        <f t="shared" si="15"/>
        <v>0</v>
      </c>
      <c r="BG160" s="150">
        <f t="shared" si="16"/>
        <v>0</v>
      </c>
      <c r="BH160" s="150">
        <f t="shared" si="17"/>
        <v>0</v>
      </c>
      <c r="BI160" s="150">
        <f t="shared" si="18"/>
        <v>0</v>
      </c>
      <c r="BJ160" s="14" t="s">
        <v>122</v>
      </c>
      <c r="BK160" s="151">
        <f t="shared" si="19"/>
        <v>0</v>
      </c>
      <c r="BL160" s="14" t="s">
        <v>121</v>
      </c>
      <c r="BM160" s="149" t="s">
        <v>220</v>
      </c>
    </row>
    <row r="161" spans="1:65" s="2" customFormat="1" ht="24.15" customHeight="1">
      <c r="A161" s="26"/>
      <c r="B161" s="138"/>
      <c r="C161" s="139" t="s">
        <v>173</v>
      </c>
      <c r="D161" s="139" t="s">
        <v>117</v>
      </c>
      <c r="E161" s="140" t="s">
        <v>214</v>
      </c>
      <c r="F161" s="141" t="s">
        <v>215</v>
      </c>
      <c r="G161" s="142" t="s">
        <v>198</v>
      </c>
      <c r="H161" s="143">
        <v>477.33</v>
      </c>
      <c r="I161" s="143"/>
      <c r="J161" s="143">
        <f t="shared" si="10"/>
        <v>0</v>
      </c>
      <c r="K161" s="144"/>
      <c r="L161" s="27"/>
      <c r="M161" s="145" t="s">
        <v>1</v>
      </c>
      <c r="N161" s="146" t="s">
        <v>33</v>
      </c>
      <c r="O161" s="147">
        <v>0</v>
      </c>
      <c r="P161" s="147">
        <f t="shared" si="11"/>
        <v>0</v>
      </c>
      <c r="Q161" s="147">
        <v>0</v>
      </c>
      <c r="R161" s="147">
        <f t="shared" si="12"/>
        <v>0</v>
      </c>
      <c r="S161" s="147">
        <v>0</v>
      </c>
      <c r="T161" s="148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9" t="s">
        <v>121</v>
      </c>
      <c r="AT161" s="149" t="s">
        <v>117</v>
      </c>
      <c r="AU161" s="149" t="s">
        <v>122</v>
      </c>
      <c r="AY161" s="14" t="s">
        <v>115</v>
      </c>
      <c r="BE161" s="150">
        <f t="shared" si="14"/>
        <v>0</v>
      </c>
      <c r="BF161" s="150">
        <f t="shared" si="15"/>
        <v>0</v>
      </c>
      <c r="BG161" s="150">
        <f t="shared" si="16"/>
        <v>0</v>
      </c>
      <c r="BH161" s="150">
        <f t="shared" si="17"/>
        <v>0</v>
      </c>
      <c r="BI161" s="150">
        <f t="shared" si="18"/>
        <v>0</v>
      </c>
      <c r="BJ161" s="14" t="s">
        <v>122</v>
      </c>
      <c r="BK161" s="151">
        <f t="shared" si="19"/>
        <v>0</v>
      </c>
      <c r="BL161" s="14" t="s">
        <v>121</v>
      </c>
      <c r="BM161" s="149" t="s">
        <v>223</v>
      </c>
    </row>
    <row r="162" spans="1:65" s="2" customFormat="1" ht="24.15" customHeight="1">
      <c r="A162" s="26"/>
      <c r="B162" s="138"/>
      <c r="C162" s="139" t="s">
        <v>224</v>
      </c>
      <c r="D162" s="139" t="s">
        <v>117</v>
      </c>
      <c r="E162" s="140" t="s">
        <v>218</v>
      </c>
      <c r="F162" s="141" t="s">
        <v>219</v>
      </c>
      <c r="G162" s="142" t="s">
        <v>198</v>
      </c>
      <c r="H162" s="143">
        <v>34.094999999999999</v>
      </c>
      <c r="I162" s="143"/>
      <c r="J162" s="143">
        <f t="shared" si="10"/>
        <v>0</v>
      </c>
      <c r="K162" s="144"/>
      <c r="L162" s="27"/>
      <c r="M162" s="145" t="s">
        <v>1</v>
      </c>
      <c r="N162" s="146" t="s">
        <v>33</v>
      </c>
      <c r="O162" s="147">
        <v>0</v>
      </c>
      <c r="P162" s="147">
        <f t="shared" si="11"/>
        <v>0</v>
      </c>
      <c r="Q162" s="147">
        <v>0</v>
      </c>
      <c r="R162" s="147">
        <f t="shared" si="12"/>
        <v>0</v>
      </c>
      <c r="S162" s="147">
        <v>0</v>
      </c>
      <c r="T162" s="148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9" t="s">
        <v>121</v>
      </c>
      <c r="AT162" s="149" t="s">
        <v>117</v>
      </c>
      <c r="AU162" s="149" t="s">
        <v>122</v>
      </c>
      <c r="AY162" s="14" t="s">
        <v>115</v>
      </c>
      <c r="BE162" s="150">
        <f t="shared" si="14"/>
        <v>0</v>
      </c>
      <c r="BF162" s="150">
        <f t="shared" si="15"/>
        <v>0</v>
      </c>
      <c r="BG162" s="150">
        <f t="shared" si="16"/>
        <v>0</v>
      </c>
      <c r="BH162" s="150">
        <f t="shared" si="17"/>
        <v>0</v>
      </c>
      <c r="BI162" s="150">
        <f t="shared" si="18"/>
        <v>0</v>
      </c>
      <c r="BJ162" s="14" t="s">
        <v>122</v>
      </c>
      <c r="BK162" s="151">
        <f t="shared" si="19"/>
        <v>0</v>
      </c>
      <c r="BL162" s="14" t="s">
        <v>121</v>
      </c>
      <c r="BM162" s="149" t="s">
        <v>227</v>
      </c>
    </row>
    <row r="163" spans="1:65" s="2" customFormat="1" ht="24.15" customHeight="1">
      <c r="A163" s="26"/>
      <c r="B163" s="138"/>
      <c r="C163" s="139" t="s">
        <v>177</v>
      </c>
      <c r="D163" s="139" t="s">
        <v>117</v>
      </c>
      <c r="E163" s="140" t="s">
        <v>221</v>
      </c>
      <c r="F163" s="141" t="s">
        <v>222</v>
      </c>
      <c r="G163" s="142" t="s">
        <v>198</v>
      </c>
      <c r="H163" s="143">
        <v>30.006</v>
      </c>
      <c r="I163" s="143"/>
      <c r="J163" s="143">
        <f t="shared" si="10"/>
        <v>0</v>
      </c>
      <c r="K163" s="144"/>
      <c r="L163" s="27"/>
      <c r="M163" s="145" t="s">
        <v>1</v>
      </c>
      <c r="N163" s="146" t="s">
        <v>33</v>
      </c>
      <c r="O163" s="147">
        <v>0</v>
      </c>
      <c r="P163" s="147">
        <f t="shared" si="11"/>
        <v>0</v>
      </c>
      <c r="Q163" s="147">
        <v>0</v>
      </c>
      <c r="R163" s="147">
        <f t="shared" si="12"/>
        <v>0</v>
      </c>
      <c r="S163" s="147">
        <v>0</v>
      </c>
      <c r="T163" s="148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9" t="s">
        <v>121</v>
      </c>
      <c r="AT163" s="149" t="s">
        <v>117</v>
      </c>
      <c r="AU163" s="149" t="s">
        <v>122</v>
      </c>
      <c r="AY163" s="14" t="s">
        <v>115</v>
      </c>
      <c r="BE163" s="150">
        <f t="shared" si="14"/>
        <v>0</v>
      </c>
      <c r="BF163" s="150">
        <f t="shared" si="15"/>
        <v>0</v>
      </c>
      <c r="BG163" s="150">
        <f t="shared" si="16"/>
        <v>0</v>
      </c>
      <c r="BH163" s="150">
        <f t="shared" si="17"/>
        <v>0</v>
      </c>
      <c r="BI163" s="150">
        <f t="shared" si="18"/>
        <v>0</v>
      </c>
      <c r="BJ163" s="14" t="s">
        <v>122</v>
      </c>
      <c r="BK163" s="151">
        <f t="shared" si="19"/>
        <v>0</v>
      </c>
      <c r="BL163" s="14" t="s">
        <v>121</v>
      </c>
      <c r="BM163" s="149" t="s">
        <v>232</v>
      </c>
    </row>
    <row r="164" spans="1:65" s="2" customFormat="1" ht="24.15" customHeight="1">
      <c r="A164" s="26"/>
      <c r="B164" s="138"/>
      <c r="C164" s="139" t="s">
        <v>237</v>
      </c>
      <c r="D164" s="139" t="s">
        <v>117</v>
      </c>
      <c r="E164" s="140" t="s">
        <v>225</v>
      </c>
      <c r="F164" s="141" t="s">
        <v>226</v>
      </c>
      <c r="G164" s="142" t="s">
        <v>198</v>
      </c>
      <c r="H164" s="143">
        <v>4.0890000000000004</v>
      </c>
      <c r="I164" s="143"/>
      <c r="J164" s="143">
        <f t="shared" si="10"/>
        <v>0</v>
      </c>
      <c r="K164" s="144"/>
      <c r="L164" s="27"/>
      <c r="M164" s="145" t="s">
        <v>1</v>
      </c>
      <c r="N164" s="146" t="s">
        <v>33</v>
      </c>
      <c r="O164" s="147">
        <v>0</v>
      </c>
      <c r="P164" s="147">
        <f t="shared" si="11"/>
        <v>0</v>
      </c>
      <c r="Q164" s="147">
        <v>0</v>
      </c>
      <c r="R164" s="147">
        <f t="shared" si="12"/>
        <v>0</v>
      </c>
      <c r="S164" s="147">
        <v>0</v>
      </c>
      <c r="T164" s="148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9" t="s">
        <v>121</v>
      </c>
      <c r="AT164" s="149" t="s">
        <v>117</v>
      </c>
      <c r="AU164" s="149" t="s">
        <v>122</v>
      </c>
      <c r="AY164" s="14" t="s">
        <v>115</v>
      </c>
      <c r="BE164" s="150">
        <f t="shared" si="14"/>
        <v>0</v>
      </c>
      <c r="BF164" s="150">
        <f t="shared" si="15"/>
        <v>0</v>
      </c>
      <c r="BG164" s="150">
        <f t="shared" si="16"/>
        <v>0</v>
      </c>
      <c r="BH164" s="150">
        <f t="shared" si="17"/>
        <v>0</v>
      </c>
      <c r="BI164" s="150">
        <f t="shared" si="18"/>
        <v>0</v>
      </c>
      <c r="BJ164" s="14" t="s">
        <v>122</v>
      </c>
      <c r="BK164" s="151">
        <f t="shared" si="19"/>
        <v>0</v>
      </c>
      <c r="BL164" s="14" t="s">
        <v>121</v>
      </c>
      <c r="BM164" s="149" t="s">
        <v>240</v>
      </c>
    </row>
    <row r="165" spans="1:65" s="12" customFormat="1" ht="22.8" customHeight="1">
      <c r="B165" s="126"/>
      <c r="D165" s="127" t="s">
        <v>66</v>
      </c>
      <c r="E165" s="136" t="s">
        <v>228</v>
      </c>
      <c r="F165" s="136" t="s">
        <v>229</v>
      </c>
      <c r="J165" s="137">
        <f>BK165</f>
        <v>0</v>
      </c>
      <c r="L165" s="126"/>
      <c r="M165" s="130"/>
      <c r="N165" s="131"/>
      <c r="O165" s="131"/>
      <c r="P165" s="132">
        <f>P166</f>
        <v>0</v>
      </c>
      <c r="Q165" s="131"/>
      <c r="R165" s="132">
        <f>R166</f>
        <v>0</v>
      </c>
      <c r="S165" s="131"/>
      <c r="T165" s="133">
        <f>T166</f>
        <v>0</v>
      </c>
      <c r="AR165" s="127" t="s">
        <v>74</v>
      </c>
      <c r="AT165" s="134" t="s">
        <v>66</v>
      </c>
      <c r="AU165" s="134" t="s">
        <v>74</v>
      </c>
      <c r="AY165" s="127" t="s">
        <v>115</v>
      </c>
      <c r="BK165" s="135">
        <f>BK166</f>
        <v>0</v>
      </c>
    </row>
    <row r="166" spans="1:65" s="2" customFormat="1" ht="24.15" customHeight="1">
      <c r="A166" s="26"/>
      <c r="B166" s="138"/>
      <c r="C166" s="139" t="s">
        <v>180</v>
      </c>
      <c r="D166" s="139" t="s">
        <v>117</v>
      </c>
      <c r="E166" s="140" t="s">
        <v>230</v>
      </c>
      <c r="F166" s="141" t="s">
        <v>231</v>
      </c>
      <c r="G166" s="142" t="s">
        <v>198</v>
      </c>
      <c r="H166" s="143">
        <v>30.381</v>
      </c>
      <c r="I166" s="143"/>
      <c r="J166" s="143">
        <f>ROUND(I166*H166,3)</f>
        <v>0</v>
      </c>
      <c r="K166" s="144"/>
      <c r="L166" s="27"/>
      <c r="M166" s="145" t="s">
        <v>1</v>
      </c>
      <c r="N166" s="146" t="s">
        <v>33</v>
      </c>
      <c r="O166" s="147">
        <v>0</v>
      </c>
      <c r="P166" s="147">
        <f>O166*H166</f>
        <v>0</v>
      </c>
      <c r="Q166" s="147">
        <v>0</v>
      </c>
      <c r="R166" s="147">
        <f>Q166*H166</f>
        <v>0</v>
      </c>
      <c r="S166" s="147">
        <v>0</v>
      </c>
      <c r="T166" s="148">
        <f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9" t="s">
        <v>121</v>
      </c>
      <c r="AT166" s="149" t="s">
        <v>117</v>
      </c>
      <c r="AU166" s="149" t="s">
        <v>122</v>
      </c>
      <c r="AY166" s="14" t="s">
        <v>115</v>
      </c>
      <c r="BE166" s="150">
        <f>IF(N166="základná",J166,0)</f>
        <v>0</v>
      </c>
      <c r="BF166" s="150">
        <f>IF(N166="znížená",J166,0)</f>
        <v>0</v>
      </c>
      <c r="BG166" s="150">
        <f>IF(N166="zákl. prenesená",J166,0)</f>
        <v>0</v>
      </c>
      <c r="BH166" s="150">
        <f>IF(N166="zníž. prenesená",J166,0)</f>
        <v>0</v>
      </c>
      <c r="BI166" s="150">
        <f>IF(N166="nulová",J166,0)</f>
        <v>0</v>
      </c>
      <c r="BJ166" s="14" t="s">
        <v>122</v>
      </c>
      <c r="BK166" s="151">
        <f>ROUND(I166*H166,3)</f>
        <v>0</v>
      </c>
      <c r="BL166" s="14" t="s">
        <v>121</v>
      </c>
      <c r="BM166" s="149" t="s">
        <v>243</v>
      </c>
    </row>
    <row r="167" spans="1:65" s="12" customFormat="1" ht="25.95" customHeight="1">
      <c r="B167" s="126"/>
      <c r="D167" s="127" t="s">
        <v>66</v>
      </c>
      <c r="E167" s="128" t="s">
        <v>233</v>
      </c>
      <c r="F167" s="128" t="s">
        <v>234</v>
      </c>
      <c r="J167" s="129">
        <f>BK167</f>
        <v>0</v>
      </c>
      <c r="L167" s="126"/>
      <c r="M167" s="130"/>
      <c r="N167" s="131"/>
      <c r="O167" s="131"/>
      <c r="P167" s="132">
        <f>P168</f>
        <v>0</v>
      </c>
      <c r="Q167" s="131"/>
      <c r="R167" s="132">
        <f>R168</f>
        <v>0</v>
      </c>
      <c r="S167" s="131"/>
      <c r="T167" s="133">
        <f>T168</f>
        <v>0</v>
      </c>
      <c r="AR167" s="127" t="s">
        <v>122</v>
      </c>
      <c r="AT167" s="134" t="s">
        <v>66</v>
      </c>
      <c r="AU167" s="134" t="s">
        <v>67</v>
      </c>
      <c r="AY167" s="127" t="s">
        <v>115</v>
      </c>
      <c r="BK167" s="135">
        <f>BK168</f>
        <v>0</v>
      </c>
    </row>
    <row r="168" spans="1:65" s="12" customFormat="1" ht="22.8" customHeight="1">
      <c r="B168" s="126"/>
      <c r="D168" s="127" t="s">
        <v>66</v>
      </c>
      <c r="E168" s="136" t="s">
        <v>235</v>
      </c>
      <c r="F168" s="136" t="s">
        <v>236</v>
      </c>
      <c r="J168" s="137">
        <f>BK168</f>
        <v>0</v>
      </c>
      <c r="L168" s="126"/>
      <c r="M168" s="130"/>
      <c r="N168" s="131"/>
      <c r="O168" s="131"/>
      <c r="P168" s="132">
        <f>SUM(P169:P172)</f>
        <v>0</v>
      </c>
      <c r="Q168" s="131"/>
      <c r="R168" s="132">
        <f>SUM(R169:R172)</f>
        <v>0</v>
      </c>
      <c r="S168" s="131"/>
      <c r="T168" s="133">
        <f>SUM(T169:T172)</f>
        <v>0</v>
      </c>
      <c r="AR168" s="127" t="s">
        <v>122</v>
      </c>
      <c r="AT168" s="134" t="s">
        <v>66</v>
      </c>
      <c r="AU168" s="134" t="s">
        <v>74</v>
      </c>
      <c r="AY168" s="127" t="s">
        <v>115</v>
      </c>
      <c r="BK168" s="135">
        <f>SUM(BK169:BK172)</f>
        <v>0</v>
      </c>
    </row>
    <row r="169" spans="1:65" s="2" customFormat="1" ht="14.4" customHeight="1">
      <c r="A169" s="26"/>
      <c r="B169" s="138"/>
      <c r="C169" s="139" t="s">
        <v>244</v>
      </c>
      <c r="D169" s="139" t="s">
        <v>117</v>
      </c>
      <c r="E169" s="140" t="s">
        <v>238</v>
      </c>
      <c r="F169" s="141" t="s">
        <v>239</v>
      </c>
      <c r="G169" s="142" t="s">
        <v>172</v>
      </c>
      <c r="H169" s="143">
        <v>14</v>
      </c>
      <c r="I169" s="143"/>
      <c r="J169" s="143">
        <f>ROUND(I169*H169,3)</f>
        <v>0</v>
      </c>
      <c r="K169" s="144"/>
      <c r="L169" s="27"/>
      <c r="M169" s="145" t="s">
        <v>1</v>
      </c>
      <c r="N169" s="146" t="s">
        <v>33</v>
      </c>
      <c r="O169" s="147">
        <v>0</v>
      </c>
      <c r="P169" s="147">
        <f>O169*H169</f>
        <v>0</v>
      </c>
      <c r="Q169" s="147">
        <v>0</v>
      </c>
      <c r="R169" s="147">
        <f>Q169*H169</f>
        <v>0</v>
      </c>
      <c r="S169" s="147">
        <v>0</v>
      </c>
      <c r="T169" s="148">
        <f>S169*H169</f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9" t="s">
        <v>150</v>
      </c>
      <c r="AT169" s="149" t="s">
        <v>117</v>
      </c>
      <c r="AU169" s="149" t="s">
        <v>122</v>
      </c>
      <c r="AY169" s="14" t="s">
        <v>115</v>
      </c>
      <c r="BE169" s="150">
        <f>IF(N169="základná",J169,0)</f>
        <v>0</v>
      </c>
      <c r="BF169" s="150">
        <f>IF(N169="znížená",J169,0)</f>
        <v>0</v>
      </c>
      <c r="BG169" s="150">
        <f>IF(N169="zákl. prenesená",J169,0)</f>
        <v>0</v>
      </c>
      <c r="BH169" s="150">
        <f>IF(N169="zníž. prenesená",J169,0)</f>
        <v>0</v>
      </c>
      <c r="BI169" s="150">
        <f>IF(N169="nulová",J169,0)</f>
        <v>0</v>
      </c>
      <c r="BJ169" s="14" t="s">
        <v>122</v>
      </c>
      <c r="BK169" s="151">
        <f>ROUND(I169*H169,3)</f>
        <v>0</v>
      </c>
      <c r="BL169" s="14" t="s">
        <v>150</v>
      </c>
      <c r="BM169" s="149" t="s">
        <v>247</v>
      </c>
    </row>
    <row r="170" spans="1:65" s="2" customFormat="1" ht="14.4" customHeight="1">
      <c r="A170" s="26"/>
      <c r="B170" s="138"/>
      <c r="C170" s="139" t="s">
        <v>184</v>
      </c>
      <c r="D170" s="139" t="s">
        <v>117</v>
      </c>
      <c r="E170" s="140" t="s">
        <v>241</v>
      </c>
      <c r="F170" s="141" t="s">
        <v>242</v>
      </c>
      <c r="G170" s="142" t="s">
        <v>168</v>
      </c>
      <c r="H170" s="143">
        <v>27.8</v>
      </c>
      <c r="I170" s="143"/>
      <c r="J170" s="143">
        <f>ROUND(I170*H170,3)</f>
        <v>0</v>
      </c>
      <c r="K170" s="144"/>
      <c r="L170" s="27"/>
      <c r="M170" s="145" t="s">
        <v>1</v>
      </c>
      <c r="N170" s="146" t="s">
        <v>33</v>
      </c>
      <c r="O170" s="147">
        <v>0</v>
      </c>
      <c r="P170" s="147">
        <f>O170*H170</f>
        <v>0</v>
      </c>
      <c r="Q170" s="147">
        <v>0</v>
      </c>
      <c r="R170" s="147">
        <f>Q170*H170</f>
        <v>0</v>
      </c>
      <c r="S170" s="147">
        <v>0</v>
      </c>
      <c r="T170" s="148">
        <f>S170*H170</f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9" t="s">
        <v>150</v>
      </c>
      <c r="AT170" s="149" t="s">
        <v>117</v>
      </c>
      <c r="AU170" s="149" t="s">
        <v>122</v>
      </c>
      <c r="AY170" s="14" t="s">
        <v>115</v>
      </c>
      <c r="BE170" s="150">
        <f>IF(N170="základná",J170,0)</f>
        <v>0</v>
      </c>
      <c r="BF170" s="150">
        <f>IF(N170="znížená",J170,0)</f>
        <v>0</v>
      </c>
      <c r="BG170" s="150">
        <f>IF(N170="zákl. prenesená",J170,0)</f>
        <v>0</v>
      </c>
      <c r="BH170" s="150">
        <f>IF(N170="zníž. prenesená",J170,0)</f>
        <v>0</v>
      </c>
      <c r="BI170" s="150">
        <f>IF(N170="nulová",J170,0)</f>
        <v>0</v>
      </c>
      <c r="BJ170" s="14" t="s">
        <v>122</v>
      </c>
      <c r="BK170" s="151">
        <f>ROUND(I170*H170,3)</f>
        <v>0</v>
      </c>
      <c r="BL170" s="14" t="s">
        <v>150</v>
      </c>
      <c r="BM170" s="149" t="s">
        <v>250</v>
      </c>
    </row>
    <row r="171" spans="1:65" s="2" customFormat="1" ht="14.4" customHeight="1">
      <c r="A171" s="26"/>
      <c r="B171" s="138"/>
      <c r="C171" s="139" t="s">
        <v>255</v>
      </c>
      <c r="D171" s="139" t="s">
        <v>117</v>
      </c>
      <c r="E171" s="140" t="s">
        <v>245</v>
      </c>
      <c r="F171" s="141" t="s">
        <v>246</v>
      </c>
      <c r="G171" s="142" t="s">
        <v>168</v>
      </c>
      <c r="H171" s="143">
        <v>29</v>
      </c>
      <c r="I171" s="143"/>
      <c r="J171" s="143">
        <f>ROUND(I171*H171,3)</f>
        <v>0</v>
      </c>
      <c r="K171" s="144"/>
      <c r="L171" s="27"/>
      <c r="M171" s="145" t="s">
        <v>1</v>
      </c>
      <c r="N171" s="146" t="s">
        <v>33</v>
      </c>
      <c r="O171" s="147">
        <v>0</v>
      </c>
      <c r="P171" s="147">
        <f>O171*H171</f>
        <v>0</v>
      </c>
      <c r="Q171" s="147">
        <v>0</v>
      </c>
      <c r="R171" s="147">
        <f>Q171*H171</f>
        <v>0</v>
      </c>
      <c r="S171" s="147">
        <v>0</v>
      </c>
      <c r="T171" s="148">
        <f>S171*H171</f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9" t="s">
        <v>150</v>
      </c>
      <c r="AT171" s="149" t="s">
        <v>117</v>
      </c>
      <c r="AU171" s="149" t="s">
        <v>122</v>
      </c>
      <c r="AY171" s="14" t="s">
        <v>115</v>
      </c>
      <c r="BE171" s="150">
        <f>IF(N171="základná",J171,0)</f>
        <v>0</v>
      </c>
      <c r="BF171" s="150">
        <f>IF(N171="znížená",J171,0)</f>
        <v>0</v>
      </c>
      <c r="BG171" s="150">
        <f>IF(N171="zákl. prenesená",J171,0)</f>
        <v>0</v>
      </c>
      <c r="BH171" s="150">
        <f>IF(N171="zníž. prenesená",J171,0)</f>
        <v>0</v>
      </c>
      <c r="BI171" s="150">
        <f>IF(N171="nulová",J171,0)</f>
        <v>0</v>
      </c>
      <c r="BJ171" s="14" t="s">
        <v>122</v>
      </c>
      <c r="BK171" s="151">
        <f>ROUND(I171*H171,3)</f>
        <v>0</v>
      </c>
      <c r="BL171" s="14" t="s">
        <v>150</v>
      </c>
      <c r="BM171" s="149" t="s">
        <v>259</v>
      </c>
    </row>
    <row r="172" spans="1:65" s="2" customFormat="1" ht="24.15" customHeight="1">
      <c r="A172" s="26"/>
      <c r="B172" s="138"/>
      <c r="C172" s="139" t="s">
        <v>187</v>
      </c>
      <c r="D172" s="139" t="s">
        <v>117</v>
      </c>
      <c r="E172" s="140" t="s">
        <v>248</v>
      </c>
      <c r="F172" s="141" t="s">
        <v>249</v>
      </c>
      <c r="G172" s="142" t="s">
        <v>198</v>
      </c>
      <c r="H172" s="143">
        <v>0.92200000000000004</v>
      </c>
      <c r="I172" s="143"/>
      <c r="J172" s="143">
        <f>ROUND(I172*H172,3)</f>
        <v>0</v>
      </c>
      <c r="K172" s="144"/>
      <c r="L172" s="27"/>
      <c r="M172" s="145" t="s">
        <v>1</v>
      </c>
      <c r="N172" s="146" t="s">
        <v>33</v>
      </c>
      <c r="O172" s="147">
        <v>0</v>
      </c>
      <c r="P172" s="147">
        <f>O172*H172</f>
        <v>0</v>
      </c>
      <c r="Q172" s="147">
        <v>0</v>
      </c>
      <c r="R172" s="147">
        <f>Q172*H172</f>
        <v>0</v>
      </c>
      <c r="S172" s="147">
        <v>0</v>
      </c>
      <c r="T172" s="148">
        <f>S172*H172</f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9" t="s">
        <v>150</v>
      </c>
      <c r="AT172" s="149" t="s">
        <v>117</v>
      </c>
      <c r="AU172" s="149" t="s">
        <v>122</v>
      </c>
      <c r="AY172" s="14" t="s">
        <v>115</v>
      </c>
      <c r="BE172" s="150">
        <f>IF(N172="základná",J172,0)</f>
        <v>0</v>
      </c>
      <c r="BF172" s="150">
        <f>IF(N172="znížená",J172,0)</f>
        <v>0</v>
      </c>
      <c r="BG172" s="150">
        <f>IF(N172="zákl. prenesená",J172,0)</f>
        <v>0</v>
      </c>
      <c r="BH172" s="150">
        <f>IF(N172="zníž. prenesená",J172,0)</f>
        <v>0</v>
      </c>
      <c r="BI172" s="150">
        <f>IF(N172="nulová",J172,0)</f>
        <v>0</v>
      </c>
      <c r="BJ172" s="14" t="s">
        <v>122</v>
      </c>
      <c r="BK172" s="151">
        <f>ROUND(I172*H172,3)</f>
        <v>0</v>
      </c>
      <c r="BL172" s="14" t="s">
        <v>150</v>
      </c>
      <c r="BM172" s="149" t="s">
        <v>262</v>
      </c>
    </row>
    <row r="173" spans="1:65" s="12" customFormat="1" ht="25.95" customHeight="1">
      <c r="B173" s="126"/>
      <c r="D173" s="127" t="s">
        <v>66</v>
      </c>
      <c r="E173" s="128" t="s">
        <v>251</v>
      </c>
      <c r="F173" s="128" t="s">
        <v>252</v>
      </c>
      <c r="J173" s="129">
        <f>BK173</f>
        <v>0</v>
      </c>
      <c r="L173" s="126"/>
      <c r="M173" s="130"/>
      <c r="N173" s="131"/>
      <c r="O173" s="131"/>
      <c r="P173" s="132">
        <f>P174</f>
        <v>0</v>
      </c>
      <c r="Q173" s="131"/>
      <c r="R173" s="132">
        <f>R174</f>
        <v>0</v>
      </c>
      <c r="S173" s="131"/>
      <c r="T173" s="133">
        <f>T174</f>
        <v>0</v>
      </c>
      <c r="AR173" s="127" t="s">
        <v>134</v>
      </c>
      <c r="AT173" s="134" t="s">
        <v>66</v>
      </c>
      <c r="AU173" s="134" t="s">
        <v>67</v>
      </c>
      <c r="AY173" s="127" t="s">
        <v>115</v>
      </c>
      <c r="BK173" s="135">
        <f>BK174</f>
        <v>0</v>
      </c>
    </row>
    <row r="174" spans="1:65" s="12" customFormat="1" ht="22.8" customHeight="1">
      <c r="B174" s="126"/>
      <c r="D174" s="127" t="s">
        <v>66</v>
      </c>
      <c r="E174" s="136" t="s">
        <v>253</v>
      </c>
      <c r="F174" s="136" t="s">
        <v>254</v>
      </c>
      <c r="J174" s="137">
        <f>BK174</f>
        <v>0</v>
      </c>
      <c r="L174" s="126"/>
      <c r="M174" s="130"/>
      <c r="N174" s="131"/>
      <c r="O174" s="131"/>
      <c r="P174" s="132">
        <f>SUM(P175:P176)</f>
        <v>0</v>
      </c>
      <c r="Q174" s="131"/>
      <c r="R174" s="132">
        <f>SUM(R175:R176)</f>
        <v>0</v>
      </c>
      <c r="S174" s="131"/>
      <c r="T174" s="133">
        <f>SUM(T175:T176)</f>
        <v>0</v>
      </c>
      <c r="AR174" s="127" t="s">
        <v>134</v>
      </c>
      <c r="AT174" s="134" t="s">
        <v>66</v>
      </c>
      <c r="AU174" s="134" t="s">
        <v>74</v>
      </c>
      <c r="AY174" s="127" t="s">
        <v>115</v>
      </c>
      <c r="BK174" s="135">
        <f>SUM(BK175:BK176)</f>
        <v>0</v>
      </c>
    </row>
    <row r="175" spans="1:65" s="2" customFormat="1" ht="24.15" customHeight="1">
      <c r="A175" s="26"/>
      <c r="B175" s="138"/>
      <c r="C175" s="139" t="s">
        <v>268</v>
      </c>
      <c r="D175" s="139" t="s">
        <v>117</v>
      </c>
      <c r="E175" s="140" t="s">
        <v>256</v>
      </c>
      <c r="F175" s="141" t="s">
        <v>257</v>
      </c>
      <c r="G175" s="142" t="s">
        <v>258</v>
      </c>
      <c r="H175" s="143">
        <v>1</v>
      </c>
      <c r="I175" s="143"/>
      <c r="J175" s="143">
        <f>ROUND(I175*H175,3)</f>
        <v>0</v>
      </c>
      <c r="K175" s="144"/>
      <c r="L175" s="27"/>
      <c r="M175" s="145" t="s">
        <v>1</v>
      </c>
      <c r="N175" s="146" t="s">
        <v>33</v>
      </c>
      <c r="O175" s="147">
        <v>0</v>
      </c>
      <c r="P175" s="147">
        <f>O175*H175</f>
        <v>0</v>
      </c>
      <c r="Q175" s="147">
        <v>0</v>
      </c>
      <c r="R175" s="147">
        <f>Q175*H175</f>
        <v>0</v>
      </c>
      <c r="S175" s="147">
        <v>0</v>
      </c>
      <c r="T175" s="148">
        <f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9" t="s">
        <v>121</v>
      </c>
      <c r="AT175" s="149" t="s">
        <v>117</v>
      </c>
      <c r="AU175" s="149" t="s">
        <v>122</v>
      </c>
      <c r="AY175" s="14" t="s">
        <v>115</v>
      </c>
      <c r="BE175" s="150">
        <f>IF(N175="základná",J175,0)</f>
        <v>0</v>
      </c>
      <c r="BF175" s="150">
        <f>IF(N175="znížená",J175,0)</f>
        <v>0</v>
      </c>
      <c r="BG175" s="150">
        <f>IF(N175="zákl. prenesená",J175,0)</f>
        <v>0</v>
      </c>
      <c r="BH175" s="150">
        <f>IF(N175="zníž. prenesená",J175,0)</f>
        <v>0</v>
      </c>
      <c r="BI175" s="150">
        <f>IF(N175="nulová",J175,0)</f>
        <v>0</v>
      </c>
      <c r="BJ175" s="14" t="s">
        <v>122</v>
      </c>
      <c r="BK175" s="151">
        <f>ROUND(I175*H175,3)</f>
        <v>0</v>
      </c>
      <c r="BL175" s="14" t="s">
        <v>121</v>
      </c>
      <c r="BM175" s="149" t="s">
        <v>269</v>
      </c>
    </row>
    <row r="176" spans="1:65" s="2" customFormat="1" ht="24.15" customHeight="1">
      <c r="A176" s="26"/>
      <c r="B176" s="138"/>
      <c r="C176" s="139" t="s">
        <v>191</v>
      </c>
      <c r="D176" s="139" t="s">
        <v>117</v>
      </c>
      <c r="E176" s="140" t="s">
        <v>260</v>
      </c>
      <c r="F176" s="141" t="s">
        <v>261</v>
      </c>
      <c r="G176" s="142" t="s">
        <v>258</v>
      </c>
      <c r="H176" s="143">
        <v>60</v>
      </c>
      <c r="I176" s="143"/>
      <c r="J176" s="143">
        <f>ROUND(I176*H176,3)</f>
        <v>0</v>
      </c>
      <c r="K176" s="144"/>
      <c r="L176" s="27"/>
      <c r="M176" s="161" t="s">
        <v>1</v>
      </c>
      <c r="N176" s="162" t="s">
        <v>33</v>
      </c>
      <c r="O176" s="163">
        <v>0</v>
      </c>
      <c r="P176" s="163">
        <f>O176*H176</f>
        <v>0</v>
      </c>
      <c r="Q176" s="163">
        <v>0</v>
      </c>
      <c r="R176" s="163">
        <f>Q176*H176</f>
        <v>0</v>
      </c>
      <c r="S176" s="163">
        <v>0</v>
      </c>
      <c r="T176" s="164">
        <f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9" t="s">
        <v>121</v>
      </c>
      <c r="AT176" s="149" t="s">
        <v>117</v>
      </c>
      <c r="AU176" s="149" t="s">
        <v>122</v>
      </c>
      <c r="AY176" s="14" t="s">
        <v>115</v>
      </c>
      <c r="BE176" s="150">
        <f>IF(N176="základná",J176,0)</f>
        <v>0</v>
      </c>
      <c r="BF176" s="150">
        <f>IF(N176="znížená",J176,0)</f>
        <v>0</v>
      </c>
      <c r="BG176" s="150">
        <f>IF(N176="zákl. prenesená",J176,0)</f>
        <v>0</v>
      </c>
      <c r="BH176" s="150">
        <f>IF(N176="zníž. prenesená",J176,0)</f>
        <v>0</v>
      </c>
      <c r="BI176" s="150">
        <f>IF(N176="nulová",J176,0)</f>
        <v>0</v>
      </c>
      <c r="BJ176" s="14" t="s">
        <v>122</v>
      </c>
      <c r="BK176" s="151">
        <f>ROUND(I176*H176,3)</f>
        <v>0</v>
      </c>
      <c r="BL176" s="14" t="s">
        <v>121</v>
      </c>
      <c r="BM176" s="149" t="s">
        <v>270</v>
      </c>
    </row>
    <row r="177" spans="1:31" s="2" customFormat="1" ht="6.9" customHeight="1">
      <c r="A177" s="26"/>
      <c r="B177" s="41"/>
      <c r="C177" s="42"/>
      <c r="D177" s="42"/>
      <c r="E177" s="42"/>
      <c r="F177" s="42"/>
      <c r="G177" s="42"/>
      <c r="H177" s="42"/>
      <c r="I177" s="42"/>
      <c r="J177" s="42"/>
      <c r="K177" s="42"/>
      <c r="L177" s="27"/>
      <c r="M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</row>
  </sheetData>
  <autoFilter ref="C126:K176" xr:uid="{00000000-0009-0000-0000-000002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199"/>
  <sheetViews>
    <sheetView showGridLines="0" workbookViewId="0">
      <selection activeCell="E32" sqref="E3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6.9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4" t="s">
        <v>81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67</v>
      </c>
    </row>
    <row r="4" spans="1:46" s="1" customFormat="1" ht="24.9" customHeight="1">
      <c r="B4" s="17"/>
      <c r="D4" s="18" t="s">
        <v>82</v>
      </c>
      <c r="L4" s="17"/>
      <c r="M4" s="88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0" t="str">
        <f>'Rekapitulácia stavby'!K6</f>
        <v>Oprava fasády a výmena klampiarskych častí budova A - II. etapa</v>
      </c>
      <c r="F7" s="201"/>
      <c r="G7" s="201"/>
      <c r="H7" s="201"/>
      <c r="L7" s="17"/>
    </row>
    <row r="8" spans="1:46" s="2" customFormat="1" ht="12" customHeight="1">
      <c r="A8" s="26"/>
      <c r="B8" s="27"/>
      <c r="C8" s="26"/>
      <c r="D8" s="23" t="s">
        <v>83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30" customHeight="1">
      <c r="A9" s="26"/>
      <c r="B9" s="27"/>
      <c r="C9" s="26"/>
      <c r="D9" s="26"/>
      <c r="E9" s="177" t="s">
        <v>271</v>
      </c>
      <c r="F9" s="199"/>
      <c r="G9" s="199"/>
      <c r="H9" s="199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13</v>
      </c>
      <c r="E11" s="26"/>
      <c r="F11" s="21" t="s">
        <v>1</v>
      </c>
      <c r="G11" s="26"/>
      <c r="H11" s="26"/>
      <c r="I11" s="23" t="s">
        <v>14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15</v>
      </c>
      <c r="E12" s="26"/>
      <c r="F12" s="21" t="s">
        <v>16</v>
      </c>
      <c r="G12" s="26"/>
      <c r="H12" s="26"/>
      <c r="I12" s="23" t="s">
        <v>17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18</v>
      </c>
      <c r="E14" s="26"/>
      <c r="F14" s="26"/>
      <c r="G14" s="26"/>
      <c r="H14" s="26"/>
      <c r="I14" s="23" t="s">
        <v>19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331</v>
      </c>
      <c r="F15" s="26"/>
      <c r="G15" s="26"/>
      <c r="H15" s="26"/>
      <c r="I15" s="23" t="s">
        <v>20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21</v>
      </c>
      <c r="E17" s="26"/>
      <c r="F17" s="26"/>
      <c r="G17" s="26"/>
      <c r="H17" s="26"/>
      <c r="I17" s="23" t="s">
        <v>19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3" t="str">
        <f>'Rekapitulácia stavby'!E14</f>
        <v xml:space="preserve"> </v>
      </c>
      <c r="F18" s="193"/>
      <c r="G18" s="193"/>
      <c r="H18" s="193"/>
      <c r="I18" s="23" t="s">
        <v>20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22</v>
      </c>
      <c r="E20" s="26"/>
      <c r="F20" s="26"/>
      <c r="G20" s="26"/>
      <c r="H20" s="26"/>
      <c r="I20" s="23" t="s">
        <v>19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20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25</v>
      </c>
      <c r="E23" s="26"/>
      <c r="F23" s="26"/>
      <c r="G23" s="26"/>
      <c r="H23" s="26"/>
      <c r="I23" s="23" t="s">
        <v>19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20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26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95" t="s">
        <v>1</v>
      </c>
      <c r="F27" s="195"/>
      <c r="G27" s="195"/>
      <c r="H27" s="195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27</v>
      </c>
      <c r="E30" s="26"/>
      <c r="F30" s="26"/>
      <c r="G30" s="26"/>
      <c r="H30" s="26"/>
      <c r="I30" s="26"/>
      <c r="J30" s="65">
        <f>ROUND(J130,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29</v>
      </c>
      <c r="G32" s="26"/>
      <c r="H32" s="26"/>
      <c r="I32" s="30" t="s">
        <v>28</v>
      </c>
      <c r="J32" s="30" t="s">
        <v>30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3" t="s">
        <v>31</v>
      </c>
      <c r="E33" s="23" t="s">
        <v>32</v>
      </c>
      <c r="F33" s="94">
        <f>ROUND((SUM(BE130:BE198)),  2)</f>
        <v>0</v>
      </c>
      <c r="G33" s="26"/>
      <c r="H33" s="26"/>
      <c r="I33" s="95">
        <v>0.2</v>
      </c>
      <c r="J33" s="94">
        <f>ROUND(((SUM(BE130:BE198))*I33),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23" t="s">
        <v>33</v>
      </c>
      <c r="F34" s="94">
        <f>ROUND((SUM(BF130:BF198)),  2)</f>
        <v>0</v>
      </c>
      <c r="G34" s="26"/>
      <c r="H34" s="26"/>
      <c r="I34" s="95">
        <v>0.2</v>
      </c>
      <c r="J34" s="94">
        <f>ROUND(((SUM(BF130:BF198))*I34),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34</v>
      </c>
      <c r="F35" s="94">
        <f>ROUND((SUM(BG130:BG198)),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35</v>
      </c>
      <c r="F36" s="94">
        <f>ROUND((SUM(BH130:BH198)),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23" t="s">
        <v>36</v>
      </c>
      <c r="F37" s="94">
        <f>ROUND((SUM(BI130:BI198)),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37</v>
      </c>
      <c r="E39" s="54"/>
      <c r="F39" s="54"/>
      <c r="G39" s="98" t="s">
        <v>38</v>
      </c>
      <c r="H39" s="99" t="s">
        <v>39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6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42</v>
      </c>
      <c r="E61" s="29"/>
      <c r="F61" s="102" t="s">
        <v>43</v>
      </c>
      <c r="G61" s="39" t="s">
        <v>42</v>
      </c>
      <c r="H61" s="29"/>
      <c r="I61" s="29"/>
      <c r="J61" s="103" t="s">
        <v>43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44</v>
      </c>
      <c r="E65" s="40"/>
      <c r="F65" s="40"/>
      <c r="G65" s="37" t="s">
        <v>45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42</v>
      </c>
      <c r="E76" s="29"/>
      <c r="F76" s="102" t="s">
        <v>43</v>
      </c>
      <c r="G76" s="39" t="s">
        <v>42</v>
      </c>
      <c r="H76" s="29"/>
      <c r="I76" s="29"/>
      <c r="J76" s="103" t="s">
        <v>43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0" t="str">
        <f>E7</f>
        <v>Oprava fasády a výmena klampiarskych častí budova A - II. etapa</v>
      </c>
      <c r="F85" s="201"/>
      <c r="G85" s="201"/>
      <c r="H85" s="20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83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30" customHeight="1">
      <c r="A87" s="26"/>
      <c r="B87" s="27"/>
      <c r="C87" s="26"/>
      <c r="D87" s="26"/>
      <c r="E87" s="177" t="str">
        <f>E9</f>
        <v xml:space="preserve">03 - Oprava fasády a výmena klampiarských časti budova A - západná časť </v>
      </c>
      <c r="F87" s="199"/>
      <c r="G87" s="199"/>
      <c r="H87" s="199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15</v>
      </c>
      <c r="D89" s="26"/>
      <c r="E89" s="26"/>
      <c r="F89" s="21" t="str">
        <f>F12</f>
        <v xml:space="preserve"> </v>
      </c>
      <c r="G89" s="26"/>
      <c r="H89" s="26"/>
      <c r="I89" s="23" t="s">
        <v>17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customHeight="1">
      <c r="A91" s="26"/>
      <c r="B91" s="27"/>
      <c r="C91" s="23" t="s">
        <v>18</v>
      </c>
      <c r="D91" s="26"/>
      <c r="E91" s="26"/>
      <c r="F91" s="21" t="str">
        <f>E15</f>
        <v>SPŠ elektrotechnicka, Komenského 44, 040 01 Košice</v>
      </c>
      <c r="G91" s="26"/>
      <c r="H91" s="26"/>
      <c r="I91" s="23" t="s">
        <v>22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customHeight="1">
      <c r="A92" s="26"/>
      <c r="B92" s="27"/>
      <c r="C92" s="23" t="s">
        <v>21</v>
      </c>
      <c r="D92" s="26"/>
      <c r="E92" s="26"/>
      <c r="F92" s="21" t="str">
        <f>IF(E18="","",E18)</f>
        <v xml:space="preserve"> </v>
      </c>
      <c r="G92" s="26"/>
      <c r="H92" s="26"/>
      <c r="I92" s="23" t="s">
        <v>25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86</v>
      </c>
      <c r="D94" s="96"/>
      <c r="E94" s="96"/>
      <c r="F94" s="96"/>
      <c r="G94" s="96"/>
      <c r="H94" s="96"/>
      <c r="I94" s="96"/>
      <c r="J94" s="105" t="s">
        <v>87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customHeight="1">
      <c r="A96" s="26"/>
      <c r="B96" s="27"/>
      <c r="C96" s="106" t="s">
        <v>88</v>
      </c>
      <c r="D96" s="26"/>
      <c r="E96" s="26"/>
      <c r="F96" s="26"/>
      <c r="G96" s="26"/>
      <c r="H96" s="26"/>
      <c r="I96" s="26"/>
      <c r="J96" s="65">
        <f>J130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89</v>
      </c>
    </row>
    <row r="97" spans="1:31" s="9" customFormat="1" ht="24.9" customHeight="1">
      <c r="B97" s="107"/>
      <c r="D97" s="108" t="s">
        <v>90</v>
      </c>
      <c r="E97" s="109"/>
      <c r="F97" s="109"/>
      <c r="G97" s="109"/>
      <c r="H97" s="109"/>
      <c r="I97" s="109"/>
      <c r="J97" s="110">
        <f>J131</f>
        <v>0</v>
      </c>
      <c r="L97" s="107"/>
    </row>
    <row r="98" spans="1:31" s="10" customFormat="1" ht="19.95" customHeight="1">
      <c r="B98" s="111"/>
      <c r="D98" s="112" t="s">
        <v>91</v>
      </c>
      <c r="E98" s="113"/>
      <c r="F98" s="113"/>
      <c r="G98" s="113"/>
      <c r="H98" s="113"/>
      <c r="I98" s="113"/>
      <c r="J98" s="114">
        <f>J132</f>
        <v>0</v>
      </c>
      <c r="L98" s="111"/>
    </row>
    <row r="99" spans="1:31" s="10" customFormat="1" ht="19.95" customHeight="1">
      <c r="B99" s="111"/>
      <c r="D99" s="112" t="s">
        <v>92</v>
      </c>
      <c r="E99" s="113"/>
      <c r="F99" s="113"/>
      <c r="G99" s="113"/>
      <c r="H99" s="113"/>
      <c r="I99" s="113"/>
      <c r="J99" s="114">
        <f>J136</f>
        <v>0</v>
      </c>
      <c r="L99" s="111"/>
    </row>
    <row r="100" spans="1:31" s="10" customFormat="1" ht="19.95" customHeight="1">
      <c r="B100" s="111"/>
      <c r="D100" s="112" t="s">
        <v>93</v>
      </c>
      <c r="E100" s="113"/>
      <c r="F100" s="113"/>
      <c r="G100" s="113"/>
      <c r="H100" s="113"/>
      <c r="I100" s="113"/>
      <c r="J100" s="114">
        <f>J140</f>
        <v>0</v>
      </c>
      <c r="L100" s="111"/>
    </row>
    <row r="101" spans="1:31" s="10" customFormat="1" ht="19.95" customHeight="1">
      <c r="B101" s="111"/>
      <c r="D101" s="112" t="s">
        <v>94</v>
      </c>
      <c r="E101" s="113"/>
      <c r="F101" s="113"/>
      <c r="G101" s="113"/>
      <c r="H101" s="113"/>
      <c r="I101" s="113"/>
      <c r="J101" s="114">
        <f>J142</f>
        <v>0</v>
      </c>
      <c r="L101" s="111"/>
    </row>
    <row r="102" spans="1:31" s="10" customFormat="1" ht="19.95" customHeight="1">
      <c r="B102" s="111"/>
      <c r="D102" s="112" t="s">
        <v>95</v>
      </c>
      <c r="E102" s="113"/>
      <c r="F102" s="113"/>
      <c r="G102" s="113"/>
      <c r="H102" s="113"/>
      <c r="I102" s="113"/>
      <c r="J102" s="114">
        <f>J151</f>
        <v>0</v>
      </c>
      <c r="L102" s="111"/>
    </row>
    <row r="103" spans="1:31" s="10" customFormat="1" ht="19.95" customHeight="1">
      <c r="B103" s="111"/>
      <c r="D103" s="112" t="s">
        <v>96</v>
      </c>
      <c r="E103" s="113"/>
      <c r="F103" s="113"/>
      <c r="G103" s="113"/>
      <c r="H103" s="113"/>
      <c r="I103" s="113"/>
      <c r="J103" s="114">
        <f>J171</f>
        <v>0</v>
      </c>
      <c r="L103" s="111"/>
    </row>
    <row r="104" spans="1:31" s="9" customFormat="1" ht="24.9" customHeight="1">
      <c r="B104" s="107"/>
      <c r="D104" s="108" t="s">
        <v>97</v>
      </c>
      <c r="E104" s="109"/>
      <c r="F104" s="109"/>
      <c r="G104" s="109"/>
      <c r="H104" s="109"/>
      <c r="I104" s="109"/>
      <c r="J104" s="110">
        <f>J175</f>
        <v>0</v>
      </c>
      <c r="L104" s="107"/>
    </row>
    <row r="105" spans="1:31" s="10" customFormat="1" ht="19.95" customHeight="1">
      <c r="B105" s="111"/>
      <c r="D105" s="112" t="s">
        <v>272</v>
      </c>
      <c r="E105" s="113"/>
      <c r="F105" s="113"/>
      <c r="G105" s="113"/>
      <c r="H105" s="113"/>
      <c r="I105" s="113"/>
      <c r="J105" s="114">
        <f>J176</f>
        <v>0</v>
      </c>
      <c r="L105" s="111"/>
    </row>
    <row r="106" spans="1:31" s="10" customFormat="1" ht="19.95" customHeight="1">
      <c r="B106" s="111"/>
      <c r="D106" s="112" t="s">
        <v>273</v>
      </c>
      <c r="E106" s="113"/>
      <c r="F106" s="113"/>
      <c r="G106" s="113"/>
      <c r="H106" s="113"/>
      <c r="I106" s="113"/>
      <c r="J106" s="114">
        <f>J179</f>
        <v>0</v>
      </c>
      <c r="L106" s="111"/>
    </row>
    <row r="107" spans="1:31" s="10" customFormat="1" ht="19.95" customHeight="1">
      <c r="B107" s="111"/>
      <c r="D107" s="112" t="s">
        <v>98</v>
      </c>
      <c r="E107" s="113"/>
      <c r="F107" s="113"/>
      <c r="G107" s="113"/>
      <c r="H107" s="113"/>
      <c r="I107" s="113"/>
      <c r="J107" s="114">
        <f>J181</f>
        <v>0</v>
      </c>
      <c r="L107" s="111"/>
    </row>
    <row r="108" spans="1:31" s="9" customFormat="1" ht="24.9" customHeight="1">
      <c r="B108" s="107"/>
      <c r="D108" s="108" t="s">
        <v>99</v>
      </c>
      <c r="E108" s="109"/>
      <c r="F108" s="109"/>
      <c r="G108" s="109"/>
      <c r="H108" s="109"/>
      <c r="I108" s="109"/>
      <c r="J108" s="110">
        <f>J192</f>
        <v>0</v>
      </c>
      <c r="L108" s="107"/>
    </row>
    <row r="109" spans="1:31" s="10" customFormat="1" ht="19.95" customHeight="1">
      <c r="B109" s="111"/>
      <c r="D109" s="112" t="s">
        <v>100</v>
      </c>
      <c r="E109" s="113"/>
      <c r="F109" s="113"/>
      <c r="G109" s="113"/>
      <c r="H109" s="113"/>
      <c r="I109" s="113"/>
      <c r="J109" s="114">
        <f>J193</f>
        <v>0</v>
      </c>
      <c r="L109" s="111"/>
    </row>
    <row r="110" spans="1:31" s="10" customFormat="1" ht="19.95" customHeight="1">
      <c r="B110" s="111"/>
      <c r="D110" s="112" t="s">
        <v>274</v>
      </c>
      <c r="E110" s="113"/>
      <c r="F110" s="113"/>
      <c r="G110" s="113"/>
      <c r="H110" s="113"/>
      <c r="I110" s="113"/>
      <c r="J110" s="114">
        <f>J196</f>
        <v>0</v>
      </c>
      <c r="L110" s="111"/>
    </row>
    <row r="111" spans="1:31" s="2" customFormat="1" ht="21.7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" customHeight="1">
      <c r="A112" s="26"/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6" spans="1:31" s="2" customFormat="1" ht="6.9" customHeight="1">
      <c r="A116" s="26"/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24.9" customHeight="1">
      <c r="A117" s="26"/>
      <c r="B117" s="27"/>
      <c r="C117" s="18" t="s">
        <v>101</v>
      </c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6.9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12" customHeight="1">
      <c r="A119" s="26"/>
      <c r="B119" s="27"/>
      <c r="C119" s="23" t="s">
        <v>12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6.5" customHeight="1">
      <c r="A120" s="26"/>
      <c r="B120" s="27"/>
      <c r="C120" s="26"/>
      <c r="D120" s="26"/>
      <c r="E120" s="200" t="str">
        <f>E7</f>
        <v>Oprava fasády a výmena klampiarskych častí budova A - II. etapa</v>
      </c>
      <c r="F120" s="201"/>
      <c r="G120" s="201"/>
      <c r="H120" s="201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2" customHeight="1">
      <c r="A121" s="26"/>
      <c r="B121" s="27"/>
      <c r="C121" s="23" t="s">
        <v>83</v>
      </c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30" customHeight="1">
      <c r="A122" s="26"/>
      <c r="B122" s="27"/>
      <c r="C122" s="26"/>
      <c r="D122" s="26"/>
      <c r="E122" s="177" t="str">
        <f>E9</f>
        <v xml:space="preserve">03 - Oprava fasády a výmena klampiarských časti budova A - západná časť </v>
      </c>
      <c r="F122" s="199"/>
      <c r="G122" s="199"/>
      <c r="H122" s="199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6.9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15</v>
      </c>
      <c r="D124" s="26"/>
      <c r="E124" s="26"/>
      <c r="F124" s="21" t="str">
        <f>F12</f>
        <v xml:space="preserve"> </v>
      </c>
      <c r="G124" s="26"/>
      <c r="H124" s="26"/>
      <c r="I124" s="23" t="s">
        <v>17</v>
      </c>
      <c r="J124" s="49" t="str">
        <f>IF(J12="","",J12)</f>
        <v/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6.9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15" customHeight="1">
      <c r="A126" s="26"/>
      <c r="B126" s="27"/>
      <c r="C126" s="23" t="s">
        <v>18</v>
      </c>
      <c r="D126" s="26"/>
      <c r="E126" s="26"/>
      <c r="F126" s="21" t="str">
        <f>E15</f>
        <v>SPŠ elektrotechnicka, Komenského 44, 040 01 Košice</v>
      </c>
      <c r="G126" s="26"/>
      <c r="H126" s="26"/>
      <c r="I126" s="23" t="s">
        <v>22</v>
      </c>
      <c r="J126" s="24" t="str">
        <f>E21</f>
        <v xml:space="preserve"> 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5.15" customHeight="1">
      <c r="A127" s="26"/>
      <c r="B127" s="27"/>
      <c r="C127" s="23" t="s">
        <v>21</v>
      </c>
      <c r="D127" s="26"/>
      <c r="E127" s="26"/>
      <c r="F127" s="21" t="str">
        <f>IF(E18="","",E18)</f>
        <v xml:space="preserve"> </v>
      </c>
      <c r="G127" s="26"/>
      <c r="H127" s="26"/>
      <c r="I127" s="23" t="s">
        <v>25</v>
      </c>
      <c r="J127" s="24" t="str">
        <f>E24</f>
        <v xml:space="preserve"> </v>
      </c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0.35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11" customFormat="1" ht="29.25" customHeight="1">
      <c r="A129" s="115"/>
      <c r="B129" s="116"/>
      <c r="C129" s="117" t="s">
        <v>102</v>
      </c>
      <c r="D129" s="118" t="s">
        <v>52</v>
      </c>
      <c r="E129" s="118" t="s">
        <v>48</v>
      </c>
      <c r="F129" s="118" t="s">
        <v>49</v>
      </c>
      <c r="G129" s="118" t="s">
        <v>103</v>
      </c>
      <c r="H129" s="118" t="s">
        <v>104</v>
      </c>
      <c r="I129" s="118" t="s">
        <v>105</v>
      </c>
      <c r="J129" s="119" t="s">
        <v>87</v>
      </c>
      <c r="K129" s="120" t="s">
        <v>106</v>
      </c>
      <c r="L129" s="121"/>
      <c r="M129" s="56" t="s">
        <v>1</v>
      </c>
      <c r="N129" s="57" t="s">
        <v>31</v>
      </c>
      <c r="O129" s="57" t="s">
        <v>107</v>
      </c>
      <c r="P129" s="57" t="s">
        <v>108</v>
      </c>
      <c r="Q129" s="57" t="s">
        <v>109</v>
      </c>
      <c r="R129" s="57" t="s">
        <v>110</v>
      </c>
      <c r="S129" s="57" t="s">
        <v>111</v>
      </c>
      <c r="T129" s="58" t="s">
        <v>112</v>
      </c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  <c r="AE129" s="115"/>
    </row>
    <row r="130" spans="1:65" s="2" customFormat="1" ht="22.8" customHeight="1">
      <c r="A130" s="26"/>
      <c r="B130" s="27"/>
      <c r="C130" s="63" t="s">
        <v>88</v>
      </c>
      <c r="D130" s="26"/>
      <c r="E130" s="26"/>
      <c r="F130" s="26"/>
      <c r="G130" s="26"/>
      <c r="H130" s="26"/>
      <c r="I130" s="26"/>
      <c r="J130" s="122">
        <f>BK130</f>
        <v>0</v>
      </c>
      <c r="K130" s="26"/>
      <c r="L130" s="27"/>
      <c r="M130" s="59"/>
      <c r="N130" s="50"/>
      <c r="O130" s="60"/>
      <c r="P130" s="123">
        <f>P131+P175+P192</f>
        <v>0</v>
      </c>
      <c r="Q130" s="60"/>
      <c r="R130" s="123">
        <f>R131+R175+R192</f>
        <v>0</v>
      </c>
      <c r="S130" s="60"/>
      <c r="T130" s="124">
        <f>T131+T175+T192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T130" s="14" t="s">
        <v>66</v>
      </c>
      <c r="AU130" s="14" t="s">
        <v>89</v>
      </c>
      <c r="BK130" s="125">
        <f>BK131+BK175+BK192</f>
        <v>0</v>
      </c>
    </row>
    <row r="131" spans="1:65" s="12" customFormat="1" ht="25.95" customHeight="1">
      <c r="B131" s="126"/>
      <c r="D131" s="127" t="s">
        <v>66</v>
      </c>
      <c r="E131" s="128" t="s">
        <v>113</v>
      </c>
      <c r="F131" s="128" t="s">
        <v>114</v>
      </c>
      <c r="J131" s="129">
        <f>BK131</f>
        <v>0</v>
      </c>
      <c r="L131" s="126"/>
      <c r="M131" s="130"/>
      <c r="N131" s="131"/>
      <c r="O131" s="131"/>
      <c r="P131" s="132">
        <f>P132+P136+P140+P142+P151+P171</f>
        <v>0</v>
      </c>
      <c r="Q131" s="131"/>
      <c r="R131" s="132">
        <f>R132+R136+R140+R142+R151+R171</f>
        <v>0</v>
      </c>
      <c r="S131" s="131"/>
      <c r="T131" s="133">
        <f>T132+T136+T140+T142+T151+T171</f>
        <v>0</v>
      </c>
      <c r="AR131" s="127" t="s">
        <v>74</v>
      </c>
      <c r="AT131" s="134" t="s">
        <v>66</v>
      </c>
      <c r="AU131" s="134" t="s">
        <v>67</v>
      </c>
      <c r="AY131" s="127" t="s">
        <v>115</v>
      </c>
      <c r="BK131" s="135">
        <f>BK132+BK136+BK140+BK142+BK151+BK171</f>
        <v>0</v>
      </c>
    </row>
    <row r="132" spans="1:65" s="12" customFormat="1" ht="22.8" customHeight="1">
      <c r="B132" s="126"/>
      <c r="D132" s="127" t="s">
        <v>66</v>
      </c>
      <c r="E132" s="136" t="s">
        <v>74</v>
      </c>
      <c r="F132" s="136" t="s">
        <v>116</v>
      </c>
      <c r="J132" s="137">
        <f>BK132</f>
        <v>0</v>
      </c>
      <c r="L132" s="126"/>
      <c r="M132" s="130"/>
      <c r="N132" s="131"/>
      <c r="O132" s="131"/>
      <c r="P132" s="132">
        <f>SUM(P133:P135)</f>
        <v>0</v>
      </c>
      <c r="Q132" s="131"/>
      <c r="R132" s="132">
        <f>SUM(R133:R135)</f>
        <v>0</v>
      </c>
      <c r="S132" s="131"/>
      <c r="T132" s="133">
        <f>SUM(T133:T135)</f>
        <v>0</v>
      </c>
      <c r="AR132" s="127" t="s">
        <v>74</v>
      </c>
      <c r="AT132" s="134" t="s">
        <v>66</v>
      </c>
      <c r="AU132" s="134" t="s">
        <v>74</v>
      </c>
      <c r="AY132" s="127" t="s">
        <v>115</v>
      </c>
      <c r="BK132" s="135">
        <f>SUM(BK133:BK135)</f>
        <v>0</v>
      </c>
    </row>
    <row r="133" spans="1:65" s="2" customFormat="1" ht="24.15" customHeight="1">
      <c r="A133" s="26"/>
      <c r="B133" s="138"/>
      <c r="C133" s="139" t="s">
        <v>74</v>
      </c>
      <c r="D133" s="139" t="s">
        <v>117</v>
      </c>
      <c r="E133" s="140" t="s">
        <v>118</v>
      </c>
      <c r="F133" s="141" t="s">
        <v>119</v>
      </c>
      <c r="G133" s="142" t="s">
        <v>120</v>
      </c>
      <c r="H133" s="143">
        <v>4.2</v>
      </c>
      <c r="I133" s="143"/>
      <c r="J133" s="143">
        <f>ROUND(I133*H133,3)</f>
        <v>0</v>
      </c>
      <c r="K133" s="144"/>
      <c r="L133" s="27"/>
      <c r="M133" s="145" t="s">
        <v>1</v>
      </c>
      <c r="N133" s="146" t="s">
        <v>33</v>
      </c>
      <c r="O133" s="147">
        <v>0</v>
      </c>
      <c r="P133" s="147">
        <f>O133*H133</f>
        <v>0</v>
      </c>
      <c r="Q133" s="147">
        <v>0</v>
      </c>
      <c r="R133" s="147">
        <f>Q133*H133</f>
        <v>0</v>
      </c>
      <c r="S133" s="147">
        <v>0</v>
      </c>
      <c r="T133" s="148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9" t="s">
        <v>121</v>
      </c>
      <c r="AT133" s="149" t="s">
        <v>117</v>
      </c>
      <c r="AU133" s="149" t="s">
        <v>122</v>
      </c>
      <c r="AY133" s="14" t="s">
        <v>115</v>
      </c>
      <c r="BE133" s="150">
        <f>IF(N133="základná",J133,0)</f>
        <v>0</v>
      </c>
      <c r="BF133" s="150">
        <f>IF(N133="znížená",J133,0)</f>
        <v>0</v>
      </c>
      <c r="BG133" s="150">
        <f>IF(N133="zákl. prenesená",J133,0)</f>
        <v>0</v>
      </c>
      <c r="BH133" s="150">
        <f>IF(N133="zníž. prenesená",J133,0)</f>
        <v>0</v>
      </c>
      <c r="BI133" s="150">
        <f>IF(N133="nulová",J133,0)</f>
        <v>0</v>
      </c>
      <c r="BJ133" s="14" t="s">
        <v>122</v>
      </c>
      <c r="BK133" s="151">
        <f>ROUND(I133*H133,3)</f>
        <v>0</v>
      </c>
      <c r="BL133" s="14" t="s">
        <v>121</v>
      </c>
      <c r="BM133" s="149" t="s">
        <v>122</v>
      </c>
    </row>
    <row r="134" spans="1:65" s="2" customFormat="1" ht="24.15" customHeight="1">
      <c r="A134" s="26"/>
      <c r="B134" s="138"/>
      <c r="C134" s="139" t="s">
        <v>122</v>
      </c>
      <c r="D134" s="139" t="s">
        <v>117</v>
      </c>
      <c r="E134" s="140" t="s">
        <v>123</v>
      </c>
      <c r="F134" s="141" t="s">
        <v>124</v>
      </c>
      <c r="G134" s="142" t="s">
        <v>125</v>
      </c>
      <c r="H134" s="143">
        <v>1.2</v>
      </c>
      <c r="I134" s="143"/>
      <c r="J134" s="143">
        <f>ROUND(I134*H134,3)</f>
        <v>0</v>
      </c>
      <c r="K134" s="144"/>
      <c r="L134" s="27"/>
      <c r="M134" s="145" t="s">
        <v>1</v>
      </c>
      <c r="N134" s="146" t="s">
        <v>33</v>
      </c>
      <c r="O134" s="147">
        <v>0</v>
      </c>
      <c r="P134" s="147">
        <f>O134*H134</f>
        <v>0</v>
      </c>
      <c r="Q134" s="147">
        <v>0</v>
      </c>
      <c r="R134" s="147">
        <f>Q134*H134</f>
        <v>0</v>
      </c>
      <c r="S134" s="147">
        <v>0</v>
      </c>
      <c r="T134" s="148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9" t="s">
        <v>121</v>
      </c>
      <c r="AT134" s="149" t="s">
        <v>117</v>
      </c>
      <c r="AU134" s="149" t="s">
        <v>122</v>
      </c>
      <c r="AY134" s="14" t="s">
        <v>115</v>
      </c>
      <c r="BE134" s="150">
        <f>IF(N134="základná",J134,0)</f>
        <v>0</v>
      </c>
      <c r="BF134" s="150">
        <f>IF(N134="znížená",J134,0)</f>
        <v>0</v>
      </c>
      <c r="BG134" s="150">
        <f>IF(N134="zákl. prenesená",J134,0)</f>
        <v>0</v>
      </c>
      <c r="BH134" s="150">
        <f>IF(N134="zníž. prenesená",J134,0)</f>
        <v>0</v>
      </c>
      <c r="BI134" s="150">
        <f>IF(N134="nulová",J134,0)</f>
        <v>0</v>
      </c>
      <c r="BJ134" s="14" t="s">
        <v>122</v>
      </c>
      <c r="BK134" s="151">
        <f>ROUND(I134*H134,3)</f>
        <v>0</v>
      </c>
      <c r="BL134" s="14" t="s">
        <v>121</v>
      </c>
      <c r="BM134" s="149" t="s">
        <v>121</v>
      </c>
    </row>
    <row r="135" spans="1:65" s="2" customFormat="1" ht="24.15" customHeight="1">
      <c r="A135" s="26"/>
      <c r="B135" s="138"/>
      <c r="C135" s="139" t="s">
        <v>126</v>
      </c>
      <c r="D135" s="139" t="s">
        <v>117</v>
      </c>
      <c r="E135" s="140" t="s">
        <v>127</v>
      </c>
      <c r="F135" s="141" t="s">
        <v>128</v>
      </c>
      <c r="G135" s="142" t="s">
        <v>125</v>
      </c>
      <c r="H135" s="143">
        <v>1.2</v>
      </c>
      <c r="I135" s="143"/>
      <c r="J135" s="143">
        <f>ROUND(I135*H135,3)</f>
        <v>0</v>
      </c>
      <c r="K135" s="144"/>
      <c r="L135" s="27"/>
      <c r="M135" s="145" t="s">
        <v>1</v>
      </c>
      <c r="N135" s="146" t="s">
        <v>33</v>
      </c>
      <c r="O135" s="147">
        <v>0</v>
      </c>
      <c r="P135" s="147">
        <f>O135*H135</f>
        <v>0</v>
      </c>
      <c r="Q135" s="147">
        <v>0</v>
      </c>
      <c r="R135" s="147">
        <f>Q135*H135</f>
        <v>0</v>
      </c>
      <c r="S135" s="147">
        <v>0</v>
      </c>
      <c r="T135" s="148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9" t="s">
        <v>121</v>
      </c>
      <c r="AT135" s="149" t="s">
        <v>117</v>
      </c>
      <c r="AU135" s="149" t="s">
        <v>122</v>
      </c>
      <c r="AY135" s="14" t="s">
        <v>115</v>
      </c>
      <c r="BE135" s="150">
        <f>IF(N135="základná",J135,0)</f>
        <v>0</v>
      </c>
      <c r="BF135" s="150">
        <f>IF(N135="znížená",J135,0)</f>
        <v>0</v>
      </c>
      <c r="BG135" s="150">
        <f>IF(N135="zákl. prenesená",J135,0)</f>
        <v>0</v>
      </c>
      <c r="BH135" s="150">
        <f>IF(N135="zníž. prenesená",J135,0)</f>
        <v>0</v>
      </c>
      <c r="BI135" s="150">
        <f>IF(N135="nulová",J135,0)</f>
        <v>0</v>
      </c>
      <c r="BJ135" s="14" t="s">
        <v>122</v>
      </c>
      <c r="BK135" s="151">
        <f>ROUND(I135*H135,3)</f>
        <v>0</v>
      </c>
      <c r="BL135" s="14" t="s">
        <v>121</v>
      </c>
      <c r="BM135" s="149" t="s">
        <v>129</v>
      </c>
    </row>
    <row r="136" spans="1:65" s="12" customFormat="1" ht="22.8" customHeight="1">
      <c r="B136" s="126"/>
      <c r="D136" s="127" t="s">
        <v>66</v>
      </c>
      <c r="E136" s="136" t="s">
        <v>122</v>
      </c>
      <c r="F136" s="136" t="s">
        <v>130</v>
      </c>
      <c r="J136" s="137">
        <f>BK136</f>
        <v>0</v>
      </c>
      <c r="L136" s="126"/>
      <c r="M136" s="130"/>
      <c r="N136" s="131"/>
      <c r="O136" s="131"/>
      <c r="P136" s="132">
        <f>SUM(P137:P139)</f>
        <v>0</v>
      </c>
      <c r="Q136" s="131"/>
      <c r="R136" s="132">
        <f>SUM(R137:R139)</f>
        <v>0</v>
      </c>
      <c r="S136" s="131"/>
      <c r="T136" s="133">
        <f>SUM(T137:T139)</f>
        <v>0</v>
      </c>
      <c r="AR136" s="127" t="s">
        <v>74</v>
      </c>
      <c r="AT136" s="134" t="s">
        <v>66</v>
      </c>
      <c r="AU136" s="134" t="s">
        <v>74</v>
      </c>
      <c r="AY136" s="127" t="s">
        <v>115</v>
      </c>
      <c r="BK136" s="135">
        <f>SUM(BK137:BK139)</f>
        <v>0</v>
      </c>
    </row>
    <row r="137" spans="1:65" s="2" customFormat="1" ht="24.15" customHeight="1">
      <c r="A137" s="26"/>
      <c r="B137" s="138"/>
      <c r="C137" s="139" t="s">
        <v>121</v>
      </c>
      <c r="D137" s="139" t="s">
        <v>117</v>
      </c>
      <c r="E137" s="140" t="s">
        <v>131</v>
      </c>
      <c r="F137" s="141" t="s">
        <v>132</v>
      </c>
      <c r="G137" s="142" t="s">
        <v>120</v>
      </c>
      <c r="H137" s="143">
        <v>5</v>
      </c>
      <c r="I137" s="143"/>
      <c r="J137" s="143">
        <f>ROUND(I137*H137,3)</f>
        <v>0</v>
      </c>
      <c r="K137" s="144"/>
      <c r="L137" s="27"/>
      <c r="M137" s="145" t="s">
        <v>1</v>
      </c>
      <c r="N137" s="146" t="s">
        <v>33</v>
      </c>
      <c r="O137" s="147">
        <v>0</v>
      </c>
      <c r="P137" s="147">
        <f>O137*H137</f>
        <v>0</v>
      </c>
      <c r="Q137" s="147">
        <v>0</v>
      </c>
      <c r="R137" s="147">
        <f>Q137*H137</f>
        <v>0</v>
      </c>
      <c r="S137" s="147">
        <v>0</v>
      </c>
      <c r="T137" s="148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9" t="s">
        <v>121</v>
      </c>
      <c r="AT137" s="149" t="s">
        <v>117</v>
      </c>
      <c r="AU137" s="149" t="s">
        <v>122</v>
      </c>
      <c r="AY137" s="14" t="s">
        <v>115</v>
      </c>
      <c r="BE137" s="150">
        <f>IF(N137="základná",J137,0)</f>
        <v>0</v>
      </c>
      <c r="BF137" s="150">
        <f>IF(N137="znížená",J137,0)</f>
        <v>0</v>
      </c>
      <c r="BG137" s="150">
        <f>IF(N137="zákl. prenesená",J137,0)</f>
        <v>0</v>
      </c>
      <c r="BH137" s="150">
        <f>IF(N137="zníž. prenesená",J137,0)</f>
        <v>0</v>
      </c>
      <c r="BI137" s="150">
        <f>IF(N137="nulová",J137,0)</f>
        <v>0</v>
      </c>
      <c r="BJ137" s="14" t="s">
        <v>122</v>
      </c>
      <c r="BK137" s="151">
        <f>ROUND(I137*H137,3)</f>
        <v>0</v>
      </c>
      <c r="BL137" s="14" t="s">
        <v>121</v>
      </c>
      <c r="BM137" s="149" t="s">
        <v>133</v>
      </c>
    </row>
    <row r="138" spans="1:65" s="2" customFormat="1" ht="14.4" customHeight="1">
      <c r="A138" s="26"/>
      <c r="B138" s="138"/>
      <c r="C138" s="152" t="s">
        <v>134</v>
      </c>
      <c r="D138" s="152" t="s">
        <v>135</v>
      </c>
      <c r="E138" s="153" t="s">
        <v>136</v>
      </c>
      <c r="F138" s="154" t="s">
        <v>137</v>
      </c>
      <c r="G138" s="155" t="s">
        <v>120</v>
      </c>
      <c r="H138" s="156">
        <v>5</v>
      </c>
      <c r="I138" s="156"/>
      <c r="J138" s="156">
        <f>ROUND(I138*H138,3)</f>
        <v>0</v>
      </c>
      <c r="K138" s="157"/>
      <c r="L138" s="158"/>
      <c r="M138" s="159" t="s">
        <v>1</v>
      </c>
      <c r="N138" s="160" t="s">
        <v>33</v>
      </c>
      <c r="O138" s="147">
        <v>0</v>
      </c>
      <c r="P138" s="147">
        <f>O138*H138</f>
        <v>0</v>
      </c>
      <c r="Q138" s="147">
        <v>0</v>
      </c>
      <c r="R138" s="147">
        <f>Q138*H138</f>
        <v>0</v>
      </c>
      <c r="S138" s="147">
        <v>0</v>
      </c>
      <c r="T138" s="148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9" t="s">
        <v>133</v>
      </c>
      <c r="AT138" s="149" t="s">
        <v>135</v>
      </c>
      <c r="AU138" s="149" t="s">
        <v>122</v>
      </c>
      <c r="AY138" s="14" t="s">
        <v>115</v>
      </c>
      <c r="BE138" s="150">
        <f>IF(N138="základná",J138,0)</f>
        <v>0</v>
      </c>
      <c r="BF138" s="150">
        <f>IF(N138="znížená",J138,0)</f>
        <v>0</v>
      </c>
      <c r="BG138" s="150">
        <f>IF(N138="zákl. prenesená",J138,0)</f>
        <v>0</v>
      </c>
      <c r="BH138" s="150">
        <f>IF(N138="zníž. prenesená",J138,0)</f>
        <v>0</v>
      </c>
      <c r="BI138" s="150">
        <f>IF(N138="nulová",J138,0)</f>
        <v>0</v>
      </c>
      <c r="BJ138" s="14" t="s">
        <v>122</v>
      </c>
      <c r="BK138" s="151">
        <f>ROUND(I138*H138,3)</f>
        <v>0</v>
      </c>
      <c r="BL138" s="14" t="s">
        <v>121</v>
      </c>
      <c r="BM138" s="149" t="s">
        <v>138</v>
      </c>
    </row>
    <row r="139" spans="1:65" s="2" customFormat="1" ht="24.15" customHeight="1">
      <c r="A139" s="26"/>
      <c r="B139" s="138"/>
      <c r="C139" s="139" t="s">
        <v>129</v>
      </c>
      <c r="D139" s="139" t="s">
        <v>117</v>
      </c>
      <c r="E139" s="140" t="s">
        <v>139</v>
      </c>
      <c r="F139" s="141" t="s">
        <v>140</v>
      </c>
      <c r="G139" s="142" t="s">
        <v>125</v>
      </c>
      <c r="H139" s="143">
        <v>0.3</v>
      </c>
      <c r="I139" s="143"/>
      <c r="J139" s="143">
        <f>ROUND(I139*H139,3)</f>
        <v>0</v>
      </c>
      <c r="K139" s="144"/>
      <c r="L139" s="27"/>
      <c r="M139" s="145" t="s">
        <v>1</v>
      </c>
      <c r="N139" s="146" t="s">
        <v>33</v>
      </c>
      <c r="O139" s="147">
        <v>0</v>
      </c>
      <c r="P139" s="147">
        <f>O139*H139</f>
        <v>0</v>
      </c>
      <c r="Q139" s="147">
        <v>0</v>
      </c>
      <c r="R139" s="147">
        <f>Q139*H139</f>
        <v>0</v>
      </c>
      <c r="S139" s="147">
        <v>0</v>
      </c>
      <c r="T139" s="148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9" t="s">
        <v>121</v>
      </c>
      <c r="AT139" s="149" t="s">
        <v>117</v>
      </c>
      <c r="AU139" s="149" t="s">
        <v>122</v>
      </c>
      <c r="AY139" s="14" t="s">
        <v>115</v>
      </c>
      <c r="BE139" s="150">
        <f>IF(N139="základná",J139,0)</f>
        <v>0</v>
      </c>
      <c r="BF139" s="150">
        <f>IF(N139="znížená",J139,0)</f>
        <v>0</v>
      </c>
      <c r="BG139" s="150">
        <f>IF(N139="zákl. prenesená",J139,0)</f>
        <v>0</v>
      </c>
      <c r="BH139" s="150">
        <f>IF(N139="zníž. prenesená",J139,0)</f>
        <v>0</v>
      </c>
      <c r="BI139" s="150">
        <f>IF(N139="nulová",J139,0)</f>
        <v>0</v>
      </c>
      <c r="BJ139" s="14" t="s">
        <v>122</v>
      </c>
      <c r="BK139" s="151">
        <f>ROUND(I139*H139,3)</f>
        <v>0</v>
      </c>
      <c r="BL139" s="14" t="s">
        <v>121</v>
      </c>
      <c r="BM139" s="149" t="s">
        <v>141</v>
      </c>
    </row>
    <row r="140" spans="1:65" s="12" customFormat="1" ht="22.8" customHeight="1">
      <c r="B140" s="126"/>
      <c r="D140" s="127" t="s">
        <v>66</v>
      </c>
      <c r="E140" s="136" t="s">
        <v>134</v>
      </c>
      <c r="F140" s="136" t="s">
        <v>142</v>
      </c>
      <c r="J140" s="137">
        <f>BK140</f>
        <v>0</v>
      </c>
      <c r="L140" s="126"/>
      <c r="M140" s="130"/>
      <c r="N140" s="131"/>
      <c r="O140" s="131"/>
      <c r="P140" s="132">
        <f>P141</f>
        <v>0</v>
      </c>
      <c r="Q140" s="131"/>
      <c r="R140" s="132">
        <f>R141</f>
        <v>0</v>
      </c>
      <c r="S140" s="131"/>
      <c r="T140" s="133">
        <f>T141</f>
        <v>0</v>
      </c>
      <c r="AR140" s="127" t="s">
        <v>74</v>
      </c>
      <c r="AT140" s="134" t="s">
        <v>66</v>
      </c>
      <c r="AU140" s="134" t="s">
        <v>74</v>
      </c>
      <c r="AY140" s="127" t="s">
        <v>115</v>
      </c>
      <c r="BK140" s="135">
        <f>BK141</f>
        <v>0</v>
      </c>
    </row>
    <row r="141" spans="1:65" s="2" customFormat="1" ht="14.4" customHeight="1">
      <c r="A141" s="26"/>
      <c r="B141" s="138"/>
      <c r="C141" s="139" t="s">
        <v>143</v>
      </c>
      <c r="D141" s="139" t="s">
        <v>117</v>
      </c>
      <c r="E141" s="140" t="s">
        <v>144</v>
      </c>
      <c r="F141" s="141" t="s">
        <v>145</v>
      </c>
      <c r="G141" s="142" t="s">
        <v>120</v>
      </c>
      <c r="H141" s="143">
        <v>6</v>
      </c>
      <c r="I141" s="143"/>
      <c r="J141" s="143">
        <f>ROUND(I141*H141,3)</f>
        <v>0</v>
      </c>
      <c r="K141" s="144"/>
      <c r="L141" s="27"/>
      <c r="M141" s="145" t="s">
        <v>1</v>
      </c>
      <c r="N141" s="146" t="s">
        <v>33</v>
      </c>
      <c r="O141" s="147">
        <v>0</v>
      </c>
      <c r="P141" s="147">
        <f>O141*H141</f>
        <v>0</v>
      </c>
      <c r="Q141" s="147">
        <v>0</v>
      </c>
      <c r="R141" s="147">
        <f>Q141*H141</f>
        <v>0</v>
      </c>
      <c r="S141" s="147">
        <v>0</v>
      </c>
      <c r="T141" s="148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9" t="s">
        <v>121</v>
      </c>
      <c r="AT141" s="149" t="s">
        <v>117</v>
      </c>
      <c r="AU141" s="149" t="s">
        <v>122</v>
      </c>
      <c r="AY141" s="14" t="s">
        <v>115</v>
      </c>
      <c r="BE141" s="150">
        <f>IF(N141="základná",J141,0)</f>
        <v>0</v>
      </c>
      <c r="BF141" s="150">
        <f>IF(N141="znížená",J141,0)</f>
        <v>0</v>
      </c>
      <c r="BG141" s="150">
        <f>IF(N141="zákl. prenesená",J141,0)</f>
        <v>0</v>
      </c>
      <c r="BH141" s="150">
        <f>IF(N141="zníž. prenesená",J141,0)</f>
        <v>0</v>
      </c>
      <c r="BI141" s="150">
        <f>IF(N141="nulová",J141,0)</f>
        <v>0</v>
      </c>
      <c r="BJ141" s="14" t="s">
        <v>122</v>
      </c>
      <c r="BK141" s="151">
        <f>ROUND(I141*H141,3)</f>
        <v>0</v>
      </c>
      <c r="BL141" s="14" t="s">
        <v>121</v>
      </c>
      <c r="BM141" s="149" t="s">
        <v>146</v>
      </c>
    </row>
    <row r="142" spans="1:65" s="12" customFormat="1" ht="22.8" customHeight="1">
      <c r="B142" s="126"/>
      <c r="D142" s="127" t="s">
        <v>66</v>
      </c>
      <c r="E142" s="136" t="s">
        <v>129</v>
      </c>
      <c r="F142" s="136" t="s">
        <v>147</v>
      </c>
      <c r="J142" s="137">
        <f>BK142</f>
        <v>0</v>
      </c>
      <c r="L142" s="126"/>
      <c r="M142" s="130"/>
      <c r="N142" s="131"/>
      <c r="O142" s="131"/>
      <c r="P142" s="132">
        <f>SUM(P143:P150)</f>
        <v>0</v>
      </c>
      <c r="Q142" s="131"/>
      <c r="R142" s="132">
        <f>SUM(R143:R150)</f>
        <v>0</v>
      </c>
      <c r="S142" s="131"/>
      <c r="T142" s="133">
        <f>SUM(T143:T150)</f>
        <v>0</v>
      </c>
      <c r="AR142" s="127" t="s">
        <v>74</v>
      </c>
      <c r="AT142" s="134" t="s">
        <v>66</v>
      </c>
      <c r="AU142" s="134" t="s">
        <v>74</v>
      </c>
      <c r="AY142" s="127" t="s">
        <v>115</v>
      </c>
      <c r="BK142" s="135">
        <f>SUM(BK143:BK150)</f>
        <v>0</v>
      </c>
    </row>
    <row r="143" spans="1:65" s="2" customFormat="1" ht="14.4" customHeight="1">
      <c r="A143" s="26"/>
      <c r="B143" s="138"/>
      <c r="C143" s="139" t="s">
        <v>275</v>
      </c>
      <c r="D143" s="139" t="s">
        <v>117</v>
      </c>
      <c r="E143" s="140" t="s">
        <v>276</v>
      </c>
      <c r="F143" s="141" t="s">
        <v>277</v>
      </c>
      <c r="G143" s="142" t="s">
        <v>120</v>
      </c>
      <c r="H143" s="143">
        <v>28.88</v>
      </c>
      <c r="I143" s="143"/>
      <c r="J143" s="143">
        <f t="shared" ref="J143:J150" si="0">ROUND(I143*H143,3)</f>
        <v>0</v>
      </c>
      <c r="K143" s="144"/>
      <c r="L143" s="27"/>
      <c r="M143" s="145" t="s">
        <v>1</v>
      </c>
      <c r="N143" s="146" t="s">
        <v>33</v>
      </c>
      <c r="O143" s="147">
        <v>0</v>
      </c>
      <c r="P143" s="147">
        <f t="shared" ref="P143:P150" si="1">O143*H143</f>
        <v>0</v>
      </c>
      <c r="Q143" s="147">
        <v>0</v>
      </c>
      <c r="R143" s="147">
        <f t="shared" ref="R143:R150" si="2">Q143*H143</f>
        <v>0</v>
      </c>
      <c r="S143" s="147">
        <v>0</v>
      </c>
      <c r="T143" s="148">
        <f t="shared" ref="T143:T150" si="3"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9" t="s">
        <v>121</v>
      </c>
      <c r="AT143" s="149" t="s">
        <v>117</v>
      </c>
      <c r="AU143" s="149" t="s">
        <v>122</v>
      </c>
      <c r="AY143" s="14" t="s">
        <v>115</v>
      </c>
      <c r="BE143" s="150">
        <f t="shared" ref="BE143:BE150" si="4">IF(N143="základná",J143,0)</f>
        <v>0</v>
      </c>
      <c r="BF143" s="150">
        <f t="shared" ref="BF143:BF150" si="5">IF(N143="znížená",J143,0)</f>
        <v>0</v>
      </c>
      <c r="BG143" s="150">
        <f t="shared" ref="BG143:BG150" si="6">IF(N143="zákl. prenesená",J143,0)</f>
        <v>0</v>
      </c>
      <c r="BH143" s="150">
        <f t="shared" ref="BH143:BH150" si="7">IF(N143="zníž. prenesená",J143,0)</f>
        <v>0</v>
      </c>
      <c r="BI143" s="150">
        <f t="shared" ref="BI143:BI150" si="8">IF(N143="nulová",J143,0)</f>
        <v>0</v>
      </c>
      <c r="BJ143" s="14" t="s">
        <v>122</v>
      </c>
      <c r="BK143" s="151">
        <f t="shared" ref="BK143:BK150" si="9">ROUND(I143*H143,3)</f>
        <v>0</v>
      </c>
      <c r="BL143" s="14" t="s">
        <v>121</v>
      </c>
      <c r="BM143" s="149" t="s">
        <v>150</v>
      </c>
    </row>
    <row r="144" spans="1:65" s="2" customFormat="1" ht="24.15" customHeight="1">
      <c r="A144" s="26"/>
      <c r="B144" s="138"/>
      <c r="C144" s="139" t="s">
        <v>133</v>
      </c>
      <c r="D144" s="139" t="s">
        <v>117</v>
      </c>
      <c r="E144" s="140" t="s">
        <v>148</v>
      </c>
      <c r="F144" s="141" t="s">
        <v>149</v>
      </c>
      <c r="G144" s="142" t="s">
        <v>120</v>
      </c>
      <c r="H144" s="143">
        <v>1138.2</v>
      </c>
      <c r="I144" s="143"/>
      <c r="J144" s="143">
        <f t="shared" si="0"/>
        <v>0</v>
      </c>
      <c r="K144" s="144"/>
      <c r="L144" s="27"/>
      <c r="M144" s="145" t="s">
        <v>1</v>
      </c>
      <c r="N144" s="146" t="s">
        <v>33</v>
      </c>
      <c r="O144" s="147">
        <v>0</v>
      </c>
      <c r="P144" s="147">
        <f t="shared" si="1"/>
        <v>0</v>
      </c>
      <c r="Q144" s="147">
        <v>0</v>
      </c>
      <c r="R144" s="147">
        <f t="shared" si="2"/>
        <v>0</v>
      </c>
      <c r="S144" s="147">
        <v>0</v>
      </c>
      <c r="T144" s="148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9" t="s">
        <v>121</v>
      </c>
      <c r="AT144" s="149" t="s">
        <v>117</v>
      </c>
      <c r="AU144" s="149" t="s">
        <v>122</v>
      </c>
      <c r="AY144" s="14" t="s">
        <v>115</v>
      </c>
      <c r="BE144" s="150">
        <f t="shared" si="4"/>
        <v>0</v>
      </c>
      <c r="BF144" s="150">
        <f t="shared" si="5"/>
        <v>0</v>
      </c>
      <c r="BG144" s="150">
        <f t="shared" si="6"/>
        <v>0</v>
      </c>
      <c r="BH144" s="150">
        <f t="shared" si="7"/>
        <v>0</v>
      </c>
      <c r="BI144" s="150">
        <f t="shared" si="8"/>
        <v>0</v>
      </c>
      <c r="BJ144" s="14" t="s">
        <v>122</v>
      </c>
      <c r="BK144" s="151">
        <f t="shared" si="9"/>
        <v>0</v>
      </c>
      <c r="BL144" s="14" t="s">
        <v>121</v>
      </c>
      <c r="BM144" s="149" t="s">
        <v>154</v>
      </c>
    </row>
    <row r="145" spans="1:65" s="2" customFormat="1" ht="24.15" customHeight="1">
      <c r="A145" s="26"/>
      <c r="B145" s="138"/>
      <c r="C145" s="139" t="s">
        <v>151</v>
      </c>
      <c r="D145" s="139" t="s">
        <v>117</v>
      </c>
      <c r="E145" s="140" t="s">
        <v>152</v>
      </c>
      <c r="F145" s="141" t="s">
        <v>153</v>
      </c>
      <c r="G145" s="142" t="s">
        <v>120</v>
      </c>
      <c r="H145" s="143">
        <v>1138.2</v>
      </c>
      <c r="I145" s="143"/>
      <c r="J145" s="143">
        <f t="shared" si="0"/>
        <v>0</v>
      </c>
      <c r="K145" s="144"/>
      <c r="L145" s="27"/>
      <c r="M145" s="145" t="s">
        <v>1</v>
      </c>
      <c r="N145" s="146" t="s">
        <v>33</v>
      </c>
      <c r="O145" s="147">
        <v>0</v>
      </c>
      <c r="P145" s="147">
        <f t="shared" si="1"/>
        <v>0</v>
      </c>
      <c r="Q145" s="147">
        <v>0</v>
      </c>
      <c r="R145" s="147">
        <f t="shared" si="2"/>
        <v>0</v>
      </c>
      <c r="S145" s="147">
        <v>0</v>
      </c>
      <c r="T145" s="148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9" t="s">
        <v>121</v>
      </c>
      <c r="AT145" s="149" t="s">
        <v>117</v>
      </c>
      <c r="AU145" s="149" t="s">
        <v>122</v>
      </c>
      <c r="AY145" s="14" t="s">
        <v>115</v>
      </c>
      <c r="BE145" s="150">
        <f t="shared" si="4"/>
        <v>0</v>
      </c>
      <c r="BF145" s="150">
        <f t="shared" si="5"/>
        <v>0</v>
      </c>
      <c r="BG145" s="150">
        <f t="shared" si="6"/>
        <v>0</v>
      </c>
      <c r="BH145" s="150">
        <f t="shared" si="7"/>
        <v>0</v>
      </c>
      <c r="BI145" s="150">
        <f t="shared" si="8"/>
        <v>0</v>
      </c>
      <c r="BJ145" s="14" t="s">
        <v>122</v>
      </c>
      <c r="BK145" s="151">
        <f t="shared" si="9"/>
        <v>0</v>
      </c>
      <c r="BL145" s="14" t="s">
        <v>121</v>
      </c>
      <c r="BM145" s="149" t="s">
        <v>7</v>
      </c>
    </row>
    <row r="146" spans="1:65" s="2" customFormat="1" ht="14.4" customHeight="1">
      <c r="A146" s="26"/>
      <c r="B146" s="138"/>
      <c r="C146" s="139" t="s">
        <v>138</v>
      </c>
      <c r="D146" s="139" t="s">
        <v>117</v>
      </c>
      <c r="E146" s="140" t="s">
        <v>155</v>
      </c>
      <c r="F146" s="141" t="s">
        <v>156</v>
      </c>
      <c r="G146" s="142" t="s">
        <v>120</v>
      </c>
      <c r="H146" s="143">
        <v>1138.2</v>
      </c>
      <c r="I146" s="143"/>
      <c r="J146" s="143">
        <f t="shared" si="0"/>
        <v>0</v>
      </c>
      <c r="K146" s="144"/>
      <c r="L146" s="27"/>
      <c r="M146" s="145" t="s">
        <v>1</v>
      </c>
      <c r="N146" s="146" t="s">
        <v>33</v>
      </c>
      <c r="O146" s="147">
        <v>0</v>
      </c>
      <c r="P146" s="147">
        <f t="shared" si="1"/>
        <v>0</v>
      </c>
      <c r="Q146" s="147">
        <v>0</v>
      </c>
      <c r="R146" s="147">
        <f t="shared" si="2"/>
        <v>0</v>
      </c>
      <c r="S146" s="147">
        <v>0</v>
      </c>
      <c r="T146" s="148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9" t="s">
        <v>121</v>
      </c>
      <c r="AT146" s="149" t="s">
        <v>117</v>
      </c>
      <c r="AU146" s="149" t="s">
        <v>122</v>
      </c>
      <c r="AY146" s="14" t="s">
        <v>115</v>
      </c>
      <c r="BE146" s="150">
        <f t="shared" si="4"/>
        <v>0</v>
      </c>
      <c r="BF146" s="150">
        <f t="shared" si="5"/>
        <v>0</v>
      </c>
      <c r="BG146" s="150">
        <f t="shared" si="6"/>
        <v>0</v>
      </c>
      <c r="BH146" s="150">
        <f t="shared" si="7"/>
        <v>0</v>
      </c>
      <c r="BI146" s="150">
        <f t="shared" si="8"/>
        <v>0</v>
      </c>
      <c r="BJ146" s="14" t="s">
        <v>122</v>
      </c>
      <c r="BK146" s="151">
        <f t="shared" si="9"/>
        <v>0</v>
      </c>
      <c r="BL146" s="14" t="s">
        <v>121</v>
      </c>
      <c r="BM146" s="149" t="s">
        <v>160</v>
      </c>
    </row>
    <row r="147" spans="1:65" s="2" customFormat="1" ht="14.4" customHeight="1">
      <c r="A147" s="26"/>
      <c r="B147" s="138"/>
      <c r="C147" s="139" t="s">
        <v>202</v>
      </c>
      <c r="D147" s="139" t="s">
        <v>117</v>
      </c>
      <c r="E147" s="140" t="s">
        <v>155</v>
      </c>
      <c r="F147" s="141" t="s">
        <v>156</v>
      </c>
      <c r="G147" s="142" t="s">
        <v>120</v>
      </c>
      <c r="H147" s="143">
        <v>28.88</v>
      </c>
      <c r="I147" s="143"/>
      <c r="J147" s="143">
        <f t="shared" si="0"/>
        <v>0</v>
      </c>
      <c r="K147" s="144"/>
      <c r="L147" s="27"/>
      <c r="M147" s="145" t="s">
        <v>1</v>
      </c>
      <c r="N147" s="146" t="s">
        <v>33</v>
      </c>
      <c r="O147" s="147">
        <v>0</v>
      </c>
      <c r="P147" s="147">
        <f t="shared" si="1"/>
        <v>0</v>
      </c>
      <c r="Q147" s="147">
        <v>0</v>
      </c>
      <c r="R147" s="147">
        <f t="shared" si="2"/>
        <v>0</v>
      </c>
      <c r="S147" s="147">
        <v>0</v>
      </c>
      <c r="T147" s="148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9" t="s">
        <v>121</v>
      </c>
      <c r="AT147" s="149" t="s">
        <v>117</v>
      </c>
      <c r="AU147" s="149" t="s">
        <v>122</v>
      </c>
      <c r="AY147" s="14" t="s">
        <v>115</v>
      </c>
      <c r="BE147" s="150">
        <f t="shared" si="4"/>
        <v>0</v>
      </c>
      <c r="BF147" s="150">
        <f t="shared" si="5"/>
        <v>0</v>
      </c>
      <c r="BG147" s="150">
        <f t="shared" si="6"/>
        <v>0</v>
      </c>
      <c r="BH147" s="150">
        <f t="shared" si="7"/>
        <v>0</v>
      </c>
      <c r="BI147" s="150">
        <f t="shared" si="8"/>
        <v>0</v>
      </c>
      <c r="BJ147" s="14" t="s">
        <v>122</v>
      </c>
      <c r="BK147" s="151">
        <f t="shared" si="9"/>
        <v>0</v>
      </c>
      <c r="BL147" s="14" t="s">
        <v>121</v>
      </c>
      <c r="BM147" s="149" t="s">
        <v>163</v>
      </c>
    </row>
    <row r="148" spans="1:65" s="2" customFormat="1" ht="37.799999999999997" customHeight="1">
      <c r="A148" s="26"/>
      <c r="B148" s="138"/>
      <c r="C148" s="139" t="s">
        <v>157</v>
      </c>
      <c r="D148" s="139" t="s">
        <v>117</v>
      </c>
      <c r="E148" s="140" t="s">
        <v>158</v>
      </c>
      <c r="F148" s="141" t="s">
        <v>159</v>
      </c>
      <c r="G148" s="142" t="s">
        <v>120</v>
      </c>
      <c r="H148" s="143">
        <v>1138.2</v>
      </c>
      <c r="I148" s="143"/>
      <c r="J148" s="143">
        <f t="shared" si="0"/>
        <v>0</v>
      </c>
      <c r="K148" s="144"/>
      <c r="L148" s="27"/>
      <c r="M148" s="145" t="s">
        <v>1</v>
      </c>
      <c r="N148" s="146" t="s">
        <v>33</v>
      </c>
      <c r="O148" s="147">
        <v>0</v>
      </c>
      <c r="P148" s="147">
        <f t="shared" si="1"/>
        <v>0</v>
      </c>
      <c r="Q148" s="147">
        <v>0</v>
      </c>
      <c r="R148" s="147">
        <f t="shared" si="2"/>
        <v>0</v>
      </c>
      <c r="S148" s="147">
        <v>0</v>
      </c>
      <c r="T148" s="148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9" t="s">
        <v>121</v>
      </c>
      <c r="AT148" s="149" t="s">
        <v>117</v>
      </c>
      <c r="AU148" s="149" t="s">
        <v>122</v>
      </c>
      <c r="AY148" s="14" t="s">
        <v>115</v>
      </c>
      <c r="BE148" s="150">
        <f t="shared" si="4"/>
        <v>0</v>
      </c>
      <c r="BF148" s="150">
        <f t="shared" si="5"/>
        <v>0</v>
      </c>
      <c r="BG148" s="150">
        <f t="shared" si="6"/>
        <v>0</v>
      </c>
      <c r="BH148" s="150">
        <f t="shared" si="7"/>
        <v>0</v>
      </c>
      <c r="BI148" s="150">
        <f t="shared" si="8"/>
        <v>0</v>
      </c>
      <c r="BJ148" s="14" t="s">
        <v>122</v>
      </c>
      <c r="BK148" s="151">
        <f t="shared" si="9"/>
        <v>0</v>
      </c>
      <c r="BL148" s="14" t="s">
        <v>121</v>
      </c>
      <c r="BM148" s="149" t="s">
        <v>169</v>
      </c>
    </row>
    <row r="149" spans="1:65" s="2" customFormat="1" ht="14.4" customHeight="1">
      <c r="A149" s="26"/>
      <c r="B149" s="138"/>
      <c r="C149" s="139" t="s">
        <v>141</v>
      </c>
      <c r="D149" s="139" t="s">
        <v>117</v>
      </c>
      <c r="E149" s="140" t="s">
        <v>161</v>
      </c>
      <c r="F149" s="141" t="s">
        <v>162</v>
      </c>
      <c r="G149" s="142" t="s">
        <v>120</v>
      </c>
      <c r="H149" s="143">
        <v>1138.2</v>
      </c>
      <c r="I149" s="143"/>
      <c r="J149" s="143">
        <f t="shared" si="0"/>
        <v>0</v>
      </c>
      <c r="K149" s="144"/>
      <c r="L149" s="27"/>
      <c r="M149" s="145" t="s">
        <v>1</v>
      </c>
      <c r="N149" s="146" t="s">
        <v>33</v>
      </c>
      <c r="O149" s="147">
        <v>0</v>
      </c>
      <c r="P149" s="147">
        <f t="shared" si="1"/>
        <v>0</v>
      </c>
      <c r="Q149" s="147">
        <v>0</v>
      </c>
      <c r="R149" s="147">
        <f t="shared" si="2"/>
        <v>0</v>
      </c>
      <c r="S149" s="147">
        <v>0</v>
      </c>
      <c r="T149" s="148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9" t="s">
        <v>121</v>
      </c>
      <c r="AT149" s="149" t="s">
        <v>117</v>
      </c>
      <c r="AU149" s="149" t="s">
        <v>122</v>
      </c>
      <c r="AY149" s="14" t="s">
        <v>115</v>
      </c>
      <c r="BE149" s="150">
        <f t="shared" si="4"/>
        <v>0</v>
      </c>
      <c r="BF149" s="150">
        <f t="shared" si="5"/>
        <v>0</v>
      </c>
      <c r="BG149" s="150">
        <f t="shared" si="6"/>
        <v>0</v>
      </c>
      <c r="BH149" s="150">
        <f t="shared" si="7"/>
        <v>0</v>
      </c>
      <c r="BI149" s="150">
        <f t="shared" si="8"/>
        <v>0</v>
      </c>
      <c r="BJ149" s="14" t="s">
        <v>122</v>
      </c>
      <c r="BK149" s="151">
        <f t="shared" si="9"/>
        <v>0</v>
      </c>
      <c r="BL149" s="14" t="s">
        <v>121</v>
      </c>
      <c r="BM149" s="149" t="s">
        <v>173</v>
      </c>
    </row>
    <row r="150" spans="1:65" s="2" customFormat="1" ht="14.4" customHeight="1">
      <c r="A150" s="26"/>
      <c r="B150" s="138"/>
      <c r="C150" s="139" t="s">
        <v>278</v>
      </c>
      <c r="D150" s="139" t="s">
        <v>117</v>
      </c>
      <c r="E150" s="140" t="s">
        <v>161</v>
      </c>
      <c r="F150" s="141" t="s">
        <v>162</v>
      </c>
      <c r="G150" s="142" t="s">
        <v>120</v>
      </c>
      <c r="H150" s="143">
        <v>28.88</v>
      </c>
      <c r="I150" s="143"/>
      <c r="J150" s="143">
        <f t="shared" si="0"/>
        <v>0</v>
      </c>
      <c r="K150" s="144"/>
      <c r="L150" s="27"/>
      <c r="M150" s="145" t="s">
        <v>1</v>
      </c>
      <c r="N150" s="146" t="s">
        <v>33</v>
      </c>
      <c r="O150" s="147">
        <v>0</v>
      </c>
      <c r="P150" s="147">
        <f t="shared" si="1"/>
        <v>0</v>
      </c>
      <c r="Q150" s="147">
        <v>0</v>
      </c>
      <c r="R150" s="147">
        <f t="shared" si="2"/>
        <v>0</v>
      </c>
      <c r="S150" s="147">
        <v>0</v>
      </c>
      <c r="T150" s="148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9" t="s">
        <v>121</v>
      </c>
      <c r="AT150" s="149" t="s">
        <v>117</v>
      </c>
      <c r="AU150" s="149" t="s">
        <v>122</v>
      </c>
      <c r="AY150" s="14" t="s">
        <v>115</v>
      </c>
      <c r="BE150" s="150">
        <f t="shared" si="4"/>
        <v>0</v>
      </c>
      <c r="BF150" s="150">
        <f t="shared" si="5"/>
        <v>0</v>
      </c>
      <c r="BG150" s="150">
        <f t="shared" si="6"/>
        <v>0</v>
      </c>
      <c r="BH150" s="150">
        <f t="shared" si="7"/>
        <v>0</v>
      </c>
      <c r="BI150" s="150">
        <f t="shared" si="8"/>
        <v>0</v>
      </c>
      <c r="BJ150" s="14" t="s">
        <v>122</v>
      </c>
      <c r="BK150" s="151">
        <f t="shared" si="9"/>
        <v>0</v>
      </c>
      <c r="BL150" s="14" t="s">
        <v>121</v>
      </c>
      <c r="BM150" s="149" t="s">
        <v>177</v>
      </c>
    </row>
    <row r="151" spans="1:65" s="12" customFormat="1" ht="22.8" customHeight="1">
      <c r="B151" s="126"/>
      <c r="D151" s="127" t="s">
        <v>66</v>
      </c>
      <c r="E151" s="136" t="s">
        <v>151</v>
      </c>
      <c r="F151" s="136" t="s">
        <v>164</v>
      </c>
      <c r="J151" s="137">
        <f>BK151</f>
        <v>0</v>
      </c>
      <c r="L151" s="126"/>
      <c r="M151" s="130"/>
      <c r="N151" s="131"/>
      <c r="O151" s="131"/>
      <c r="P151" s="132">
        <f>SUM(P152:P170)</f>
        <v>0</v>
      </c>
      <c r="Q151" s="131"/>
      <c r="R151" s="132">
        <f>SUM(R152:R170)</f>
        <v>0</v>
      </c>
      <c r="S151" s="131"/>
      <c r="T151" s="133">
        <f>SUM(T152:T170)</f>
        <v>0</v>
      </c>
      <c r="AR151" s="127" t="s">
        <v>74</v>
      </c>
      <c r="AT151" s="134" t="s">
        <v>66</v>
      </c>
      <c r="AU151" s="134" t="s">
        <v>74</v>
      </c>
      <c r="AY151" s="127" t="s">
        <v>115</v>
      </c>
      <c r="BK151" s="135">
        <f>SUM(BK152:BK170)</f>
        <v>0</v>
      </c>
    </row>
    <row r="152" spans="1:65" s="2" customFormat="1" ht="37.799999999999997" customHeight="1">
      <c r="A152" s="26"/>
      <c r="B152" s="138"/>
      <c r="C152" s="139" t="s">
        <v>165</v>
      </c>
      <c r="D152" s="139" t="s">
        <v>117</v>
      </c>
      <c r="E152" s="140" t="s">
        <v>166</v>
      </c>
      <c r="F152" s="141" t="s">
        <v>167</v>
      </c>
      <c r="G152" s="142" t="s">
        <v>168</v>
      </c>
      <c r="H152" s="143">
        <v>6</v>
      </c>
      <c r="I152" s="143"/>
      <c r="J152" s="143">
        <f t="shared" ref="J152:J170" si="10">ROUND(I152*H152,3)</f>
        <v>0</v>
      </c>
      <c r="K152" s="144"/>
      <c r="L152" s="27"/>
      <c r="M152" s="145" t="s">
        <v>1</v>
      </c>
      <c r="N152" s="146" t="s">
        <v>33</v>
      </c>
      <c r="O152" s="147">
        <v>0</v>
      </c>
      <c r="P152" s="147">
        <f t="shared" ref="P152:P170" si="11">O152*H152</f>
        <v>0</v>
      </c>
      <c r="Q152" s="147">
        <v>0</v>
      </c>
      <c r="R152" s="147">
        <f t="shared" ref="R152:R170" si="12">Q152*H152</f>
        <v>0</v>
      </c>
      <c r="S152" s="147">
        <v>0</v>
      </c>
      <c r="T152" s="148">
        <f t="shared" ref="T152:T170" si="13"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9" t="s">
        <v>121</v>
      </c>
      <c r="AT152" s="149" t="s">
        <v>117</v>
      </c>
      <c r="AU152" s="149" t="s">
        <v>122</v>
      </c>
      <c r="AY152" s="14" t="s">
        <v>115</v>
      </c>
      <c r="BE152" s="150">
        <f t="shared" ref="BE152:BE170" si="14">IF(N152="základná",J152,0)</f>
        <v>0</v>
      </c>
      <c r="BF152" s="150">
        <f t="shared" ref="BF152:BF170" si="15">IF(N152="znížená",J152,0)</f>
        <v>0</v>
      </c>
      <c r="BG152" s="150">
        <f t="shared" ref="BG152:BG170" si="16">IF(N152="zákl. prenesená",J152,0)</f>
        <v>0</v>
      </c>
      <c r="BH152" s="150">
        <f t="shared" ref="BH152:BH170" si="17">IF(N152="zníž. prenesená",J152,0)</f>
        <v>0</v>
      </c>
      <c r="BI152" s="150">
        <f t="shared" ref="BI152:BI170" si="18">IF(N152="nulová",J152,0)</f>
        <v>0</v>
      </c>
      <c r="BJ152" s="14" t="s">
        <v>122</v>
      </c>
      <c r="BK152" s="151">
        <f t="shared" ref="BK152:BK170" si="19">ROUND(I152*H152,3)</f>
        <v>0</v>
      </c>
      <c r="BL152" s="14" t="s">
        <v>121</v>
      </c>
      <c r="BM152" s="149" t="s">
        <v>180</v>
      </c>
    </row>
    <row r="153" spans="1:65" s="2" customFormat="1" ht="14.4" customHeight="1">
      <c r="A153" s="26"/>
      <c r="B153" s="138"/>
      <c r="C153" s="152" t="s">
        <v>146</v>
      </c>
      <c r="D153" s="152" t="s">
        <v>135</v>
      </c>
      <c r="E153" s="153" t="s">
        <v>170</v>
      </c>
      <c r="F153" s="154" t="s">
        <v>171</v>
      </c>
      <c r="G153" s="155" t="s">
        <v>172</v>
      </c>
      <c r="H153" s="156">
        <v>6</v>
      </c>
      <c r="I153" s="156"/>
      <c r="J153" s="156">
        <f t="shared" si="10"/>
        <v>0</v>
      </c>
      <c r="K153" s="157"/>
      <c r="L153" s="158"/>
      <c r="M153" s="159" t="s">
        <v>1</v>
      </c>
      <c r="N153" s="160" t="s">
        <v>33</v>
      </c>
      <c r="O153" s="147">
        <v>0</v>
      </c>
      <c r="P153" s="147">
        <f t="shared" si="11"/>
        <v>0</v>
      </c>
      <c r="Q153" s="147">
        <v>0</v>
      </c>
      <c r="R153" s="147">
        <f t="shared" si="12"/>
        <v>0</v>
      </c>
      <c r="S153" s="147">
        <v>0</v>
      </c>
      <c r="T153" s="148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9" t="s">
        <v>133</v>
      </c>
      <c r="AT153" s="149" t="s">
        <v>135</v>
      </c>
      <c r="AU153" s="149" t="s">
        <v>122</v>
      </c>
      <c r="AY153" s="14" t="s">
        <v>115</v>
      </c>
      <c r="BE153" s="150">
        <f t="shared" si="14"/>
        <v>0</v>
      </c>
      <c r="BF153" s="150">
        <f t="shared" si="15"/>
        <v>0</v>
      </c>
      <c r="BG153" s="150">
        <f t="shared" si="16"/>
        <v>0</v>
      </c>
      <c r="BH153" s="150">
        <f t="shared" si="17"/>
        <v>0</v>
      </c>
      <c r="BI153" s="150">
        <f t="shared" si="18"/>
        <v>0</v>
      </c>
      <c r="BJ153" s="14" t="s">
        <v>122</v>
      </c>
      <c r="BK153" s="151">
        <f t="shared" si="19"/>
        <v>0</v>
      </c>
      <c r="BL153" s="14" t="s">
        <v>121</v>
      </c>
      <c r="BM153" s="149" t="s">
        <v>184</v>
      </c>
    </row>
    <row r="154" spans="1:65" s="2" customFormat="1" ht="24.15" customHeight="1">
      <c r="A154" s="26"/>
      <c r="B154" s="138"/>
      <c r="C154" s="139" t="s">
        <v>174</v>
      </c>
      <c r="D154" s="139" t="s">
        <v>117</v>
      </c>
      <c r="E154" s="140" t="s">
        <v>175</v>
      </c>
      <c r="F154" s="141" t="s">
        <v>176</v>
      </c>
      <c r="G154" s="142" t="s">
        <v>125</v>
      </c>
      <c r="H154" s="143">
        <v>0.6</v>
      </c>
      <c r="I154" s="143"/>
      <c r="J154" s="143">
        <f t="shared" si="10"/>
        <v>0</v>
      </c>
      <c r="K154" s="144"/>
      <c r="L154" s="27"/>
      <c r="M154" s="145" t="s">
        <v>1</v>
      </c>
      <c r="N154" s="146" t="s">
        <v>33</v>
      </c>
      <c r="O154" s="147">
        <v>0</v>
      </c>
      <c r="P154" s="147">
        <f t="shared" si="11"/>
        <v>0</v>
      </c>
      <c r="Q154" s="147">
        <v>0</v>
      </c>
      <c r="R154" s="147">
        <f t="shared" si="12"/>
        <v>0</v>
      </c>
      <c r="S154" s="147">
        <v>0</v>
      </c>
      <c r="T154" s="148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9" t="s">
        <v>121</v>
      </c>
      <c r="AT154" s="149" t="s">
        <v>117</v>
      </c>
      <c r="AU154" s="149" t="s">
        <v>122</v>
      </c>
      <c r="AY154" s="14" t="s">
        <v>115</v>
      </c>
      <c r="BE154" s="150">
        <f t="shared" si="14"/>
        <v>0</v>
      </c>
      <c r="BF154" s="150">
        <f t="shared" si="15"/>
        <v>0</v>
      </c>
      <c r="BG154" s="150">
        <f t="shared" si="16"/>
        <v>0</v>
      </c>
      <c r="BH154" s="150">
        <f t="shared" si="17"/>
        <v>0</v>
      </c>
      <c r="BI154" s="150">
        <f t="shared" si="18"/>
        <v>0</v>
      </c>
      <c r="BJ154" s="14" t="s">
        <v>122</v>
      </c>
      <c r="BK154" s="151">
        <f t="shared" si="19"/>
        <v>0</v>
      </c>
      <c r="BL154" s="14" t="s">
        <v>121</v>
      </c>
      <c r="BM154" s="149" t="s">
        <v>187</v>
      </c>
    </row>
    <row r="155" spans="1:65" s="2" customFormat="1" ht="24.15" customHeight="1">
      <c r="A155" s="26"/>
      <c r="B155" s="138"/>
      <c r="C155" s="139" t="s">
        <v>150</v>
      </c>
      <c r="D155" s="139" t="s">
        <v>117</v>
      </c>
      <c r="E155" s="140" t="s">
        <v>178</v>
      </c>
      <c r="F155" s="141" t="s">
        <v>179</v>
      </c>
      <c r="G155" s="142" t="s">
        <v>120</v>
      </c>
      <c r="H155" s="143">
        <v>1138.2</v>
      </c>
      <c r="I155" s="143"/>
      <c r="J155" s="143">
        <f t="shared" si="10"/>
        <v>0</v>
      </c>
      <c r="K155" s="144"/>
      <c r="L155" s="27"/>
      <c r="M155" s="145" t="s">
        <v>1</v>
      </c>
      <c r="N155" s="146" t="s">
        <v>33</v>
      </c>
      <c r="O155" s="147">
        <v>0</v>
      </c>
      <c r="P155" s="147">
        <f t="shared" si="11"/>
        <v>0</v>
      </c>
      <c r="Q155" s="147">
        <v>0</v>
      </c>
      <c r="R155" s="147">
        <f t="shared" si="12"/>
        <v>0</v>
      </c>
      <c r="S155" s="147">
        <v>0</v>
      </c>
      <c r="T155" s="148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9" t="s">
        <v>121</v>
      </c>
      <c r="AT155" s="149" t="s">
        <v>117</v>
      </c>
      <c r="AU155" s="149" t="s">
        <v>122</v>
      </c>
      <c r="AY155" s="14" t="s">
        <v>115</v>
      </c>
      <c r="BE155" s="150">
        <f t="shared" si="14"/>
        <v>0</v>
      </c>
      <c r="BF155" s="150">
        <f t="shared" si="15"/>
        <v>0</v>
      </c>
      <c r="BG155" s="150">
        <f t="shared" si="16"/>
        <v>0</v>
      </c>
      <c r="BH155" s="150">
        <f t="shared" si="17"/>
        <v>0</v>
      </c>
      <c r="BI155" s="150">
        <f t="shared" si="18"/>
        <v>0</v>
      </c>
      <c r="BJ155" s="14" t="s">
        <v>122</v>
      </c>
      <c r="BK155" s="151">
        <f t="shared" si="19"/>
        <v>0</v>
      </c>
      <c r="BL155" s="14" t="s">
        <v>121</v>
      </c>
      <c r="BM155" s="149" t="s">
        <v>191</v>
      </c>
    </row>
    <row r="156" spans="1:65" s="2" customFormat="1" ht="37.799999999999997" customHeight="1">
      <c r="A156" s="26"/>
      <c r="B156" s="138"/>
      <c r="C156" s="139" t="s">
        <v>181</v>
      </c>
      <c r="D156" s="139" t="s">
        <v>117</v>
      </c>
      <c r="E156" s="140" t="s">
        <v>182</v>
      </c>
      <c r="F156" s="141" t="s">
        <v>183</v>
      </c>
      <c r="G156" s="142" t="s">
        <v>120</v>
      </c>
      <c r="H156" s="143">
        <v>9105.6</v>
      </c>
      <c r="I156" s="143"/>
      <c r="J156" s="143">
        <f t="shared" si="10"/>
        <v>0</v>
      </c>
      <c r="K156" s="144"/>
      <c r="L156" s="27"/>
      <c r="M156" s="145" t="s">
        <v>1</v>
      </c>
      <c r="N156" s="146" t="s">
        <v>33</v>
      </c>
      <c r="O156" s="147">
        <v>0</v>
      </c>
      <c r="P156" s="147">
        <f t="shared" si="11"/>
        <v>0</v>
      </c>
      <c r="Q156" s="147">
        <v>0</v>
      </c>
      <c r="R156" s="147">
        <f t="shared" si="12"/>
        <v>0</v>
      </c>
      <c r="S156" s="147">
        <v>0</v>
      </c>
      <c r="T156" s="148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9" t="s">
        <v>121</v>
      </c>
      <c r="AT156" s="149" t="s">
        <v>117</v>
      </c>
      <c r="AU156" s="149" t="s">
        <v>122</v>
      </c>
      <c r="AY156" s="14" t="s">
        <v>115</v>
      </c>
      <c r="BE156" s="150">
        <f t="shared" si="14"/>
        <v>0</v>
      </c>
      <c r="BF156" s="150">
        <f t="shared" si="15"/>
        <v>0</v>
      </c>
      <c r="BG156" s="150">
        <f t="shared" si="16"/>
        <v>0</v>
      </c>
      <c r="BH156" s="150">
        <f t="shared" si="17"/>
        <v>0</v>
      </c>
      <c r="BI156" s="150">
        <f t="shared" si="18"/>
        <v>0</v>
      </c>
      <c r="BJ156" s="14" t="s">
        <v>122</v>
      </c>
      <c r="BK156" s="151">
        <f t="shared" si="19"/>
        <v>0</v>
      </c>
      <c r="BL156" s="14" t="s">
        <v>121</v>
      </c>
      <c r="BM156" s="149" t="s">
        <v>194</v>
      </c>
    </row>
    <row r="157" spans="1:65" s="2" customFormat="1" ht="24.15" customHeight="1">
      <c r="A157" s="26"/>
      <c r="B157" s="138"/>
      <c r="C157" s="139" t="s">
        <v>154</v>
      </c>
      <c r="D157" s="139" t="s">
        <v>117</v>
      </c>
      <c r="E157" s="140" t="s">
        <v>185</v>
      </c>
      <c r="F157" s="141" t="s">
        <v>186</v>
      </c>
      <c r="G157" s="142" t="s">
        <v>120</v>
      </c>
      <c r="H157" s="143">
        <v>1138.2</v>
      </c>
      <c r="I157" s="143"/>
      <c r="J157" s="143">
        <f t="shared" si="10"/>
        <v>0</v>
      </c>
      <c r="K157" s="144"/>
      <c r="L157" s="27"/>
      <c r="M157" s="145" t="s">
        <v>1</v>
      </c>
      <c r="N157" s="146" t="s">
        <v>33</v>
      </c>
      <c r="O157" s="147">
        <v>0</v>
      </c>
      <c r="P157" s="147">
        <f t="shared" si="11"/>
        <v>0</v>
      </c>
      <c r="Q157" s="147">
        <v>0</v>
      </c>
      <c r="R157" s="147">
        <f t="shared" si="12"/>
        <v>0</v>
      </c>
      <c r="S157" s="147">
        <v>0</v>
      </c>
      <c r="T157" s="148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9" t="s">
        <v>121</v>
      </c>
      <c r="AT157" s="149" t="s">
        <v>117</v>
      </c>
      <c r="AU157" s="149" t="s">
        <v>122</v>
      </c>
      <c r="AY157" s="14" t="s">
        <v>115</v>
      </c>
      <c r="BE157" s="150">
        <f t="shared" si="14"/>
        <v>0</v>
      </c>
      <c r="BF157" s="150">
        <f t="shared" si="15"/>
        <v>0</v>
      </c>
      <c r="BG157" s="150">
        <f t="shared" si="16"/>
        <v>0</v>
      </c>
      <c r="BH157" s="150">
        <f t="shared" si="17"/>
        <v>0</v>
      </c>
      <c r="BI157" s="150">
        <f t="shared" si="18"/>
        <v>0</v>
      </c>
      <c r="BJ157" s="14" t="s">
        <v>122</v>
      </c>
      <c r="BK157" s="151">
        <f t="shared" si="19"/>
        <v>0</v>
      </c>
      <c r="BL157" s="14" t="s">
        <v>121</v>
      </c>
      <c r="BM157" s="149" t="s">
        <v>199</v>
      </c>
    </row>
    <row r="158" spans="1:65" s="2" customFormat="1" ht="24.15" customHeight="1">
      <c r="A158" s="26"/>
      <c r="B158" s="138"/>
      <c r="C158" s="139" t="s">
        <v>206</v>
      </c>
      <c r="D158" s="139" t="s">
        <v>117</v>
      </c>
      <c r="E158" s="140" t="s">
        <v>279</v>
      </c>
      <c r="F158" s="141" t="s">
        <v>280</v>
      </c>
      <c r="G158" s="142" t="s">
        <v>281</v>
      </c>
      <c r="H158" s="143">
        <v>1</v>
      </c>
      <c r="I158" s="143"/>
      <c r="J158" s="143">
        <f t="shared" si="10"/>
        <v>0</v>
      </c>
      <c r="K158" s="144"/>
      <c r="L158" s="27"/>
      <c r="M158" s="145" t="s">
        <v>1</v>
      </c>
      <c r="N158" s="146" t="s">
        <v>33</v>
      </c>
      <c r="O158" s="147">
        <v>0</v>
      </c>
      <c r="P158" s="147">
        <f t="shared" si="11"/>
        <v>0</v>
      </c>
      <c r="Q158" s="147">
        <v>0</v>
      </c>
      <c r="R158" s="147">
        <f t="shared" si="12"/>
        <v>0</v>
      </c>
      <c r="S158" s="147">
        <v>0</v>
      </c>
      <c r="T158" s="148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9" t="s">
        <v>121</v>
      </c>
      <c r="AT158" s="149" t="s">
        <v>117</v>
      </c>
      <c r="AU158" s="149" t="s">
        <v>122</v>
      </c>
      <c r="AY158" s="14" t="s">
        <v>115</v>
      </c>
      <c r="BE158" s="150">
        <f t="shared" si="14"/>
        <v>0</v>
      </c>
      <c r="BF158" s="150">
        <f t="shared" si="15"/>
        <v>0</v>
      </c>
      <c r="BG158" s="150">
        <f t="shared" si="16"/>
        <v>0</v>
      </c>
      <c r="BH158" s="150">
        <f t="shared" si="17"/>
        <v>0</v>
      </c>
      <c r="BI158" s="150">
        <f t="shared" si="18"/>
        <v>0</v>
      </c>
      <c r="BJ158" s="14" t="s">
        <v>122</v>
      </c>
      <c r="BK158" s="151">
        <f t="shared" si="19"/>
        <v>0</v>
      </c>
      <c r="BL158" s="14" t="s">
        <v>121</v>
      </c>
      <c r="BM158" s="149" t="s">
        <v>202</v>
      </c>
    </row>
    <row r="159" spans="1:65" s="2" customFormat="1" ht="14.4" customHeight="1">
      <c r="A159" s="26"/>
      <c r="B159" s="138"/>
      <c r="C159" s="139" t="s">
        <v>188</v>
      </c>
      <c r="D159" s="139" t="s">
        <v>117</v>
      </c>
      <c r="E159" s="140" t="s">
        <v>189</v>
      </c>
      <c r="F159" s="141" t="s">
        <v>190</v>
      </c>
      <c r="G159" s="142" t="s">
        <v>120</v>
      </c>
      <c r="H159" s="143">
        <v>1380.2</v>
      </c>
      <c r="I159" s="143"/>
      <c r="J159" s="143">
        <f t="shared" si="10"/>
        <v>0</v>
      </c>
      <c r="K159" s="144"/>
      <c r="L159" s="27"/>
      <c r="M159" s="145" t="s">
        <v>1</v>
      </c>
      <c r="N159" s="146" t="s">
        <v>33</v>
      </c>
      <c r="O159" s="147">
        <v>0</v>
      </c>
      <c r="P159" s="147">
        <f t="shared" si="11"/>
        <v>0</v>
      </c>
      <c r="Q159" s="147">
        <v>0</v>
      </c>
      <c r="R159" s="147">
        <f t="shared" si="12"/>
        <v>0</v>
      </c>
      <c r="S159" s="147">
        <v>0</v>
      </c>
      <c r="T159" s="148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9" t="s">
        <v>121</v>
      </c>
      <c r="AT159" s="149" t="s">
        <v>117</v>
      </c>
      <c r="AU159" s="149" t="s">
        <v>122</v>
      </c>
      <c r="AY159" s="14" t="s">
        <v>115</v>
      </c>
      <c r="BE159" s="150">
        <f t="shared" si="14"/>
        <v>0</v>
      </c>
      <c r="BF159" s="150">
        <f t="shared" si="15"/>
        <v>0</v>
      </c>
      <c r="BG159" s="150">
        <f t="shared" si="16"/>
        <v>0</v>
      </c>
      <c r="BH159" s="150">
        <f t="shared" si="17"/>
        <v>0</v>
      </c>
      <c r="BI159" s="150">
        <f t="shared" si="18"/>
        <v>0</v>
      </c>
      <c r="BJ159" s="14" t="s">
        <v>122</v>
      </c>
      <c r="BK159" s="151">
        <f t="shared" si="19"/>
        <v>0</v>
      </c>
      <c r="BL159" s="14" t="s">
        <v>121</v>
      </c>
      <c r="BM159" s="149" t="s">
        <v>206</v>
      </c>
    </row>
    <row r="160" spans="1:65" s="2" customFormat="1" ht="37.799999999999997" customHeight="1">
      <c r="A160" s="26"/>
      <c r="B160" s="138"/>
      <c r="C160" s="139" t="s">
        <v>7</v>
      </c>
      <c r="D160" s="139" t="s">
        <v>117</v>
      </c>
      <c r="E160" s="140" t="s">
        <v>282</v>
      </c>
      <c r="F160" s="141" t="s">
        <v>283</v>
      </c>
      <c r="G160" s="142" t="s">
        <v>120</v>
      </c>
      <c r="H160" s="143">
        <v>13.6</v>
      </c>
      <c r="I160" s="143"/>
      <c r="J160" s="143">
        <f t="shared" si="10"/>
        <v>0</v>
      </c>
      <c r="K160" s="144"/>
      <c r="L160" s="27"/>
      <c r="M160" s="145" t="s">
        <v>1</v>
      </c>
      <c r="N160" s="146" t="s">
        <v>33</v>
      </c>
      <c r="O160" s="147">
        <v>0</v>
      </c>
      <c r="P160" s="147">
        <f t="shared" si="11"/>
        <v>0</v>
      </c>
      <c r="Q160" s="147">
        <v>0</v>
      </c>
      <c r="R160" s="147">
        <f t="shared" si="12"/>
        <v>0</v>
      </c>
      <c r="S160" s="147">
        <v>0</v>
      </c>
      <c r="T160" s="148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9" t="s">
        <v>121</v>
      </c>
      <c r="AT160" s="149" t="s">
        <v>117</v>
      </c>
      <c r="AU160" s="149" t="s">
        <v>122</v>
      </c>
      <c r="AY160" s="14" t="s">
        <v>115</v>
      </c>
      <c r="BE160" s="150">
        <f t="shared" si="14"/>
        <v>0</v>
      </c>
      <c r="BF160" s="150">
        <f t="shared" si="15"/>
        <v>0</v>
      </c>
      <c r="BG160" s="150">
        <f t="shared" si="16"/>
        <v>0</v>
      </c>
      <c r="BH160" s="150">
        <f t="shared" si="17"/>
        <v>0</v>
      </c>
      <c r="BI160" s="150">
        <f t="shared" si="18"/>
        <v>0</v>
      </c>
      <c r="BJ160" s="14" t="s">
        <v>122</v>
      </c>
      <c r="BK160" s="151">
        <f t="shared" si="19"/>
        <v>0</v>
      </c>
      <c r="BL160" s="14" t="s">
        <v>121</v>
      </c>
      <c r="BM160" s="149" t="s">
        <v>209</v>
      </c>
    </row>
    <row r="161" spans="1:65" s="2" customFormat="1" ht="24.15" customHeight="1">
      <c r="A161" s="26"/>
      <c r="B161" s="138"/>
      <c r="C161" s="139" t="s">
        <v>195</v>
      </c>
      <c r="D161" s="139" t="s">
        <v>117</v>
      </c>
      <c r="E161" s="140" t="s">
        <v>192</v>
      </c>
      <c r="F161" s="141" t="s">
        <v>193</v>
      </c>
      <c r="G161" s="142" t="s">
        <v>120</v>
      </c>
      <c r="H161" s="143">
        <v>1138.2</v>
      </c>
      <c r="I161" s="143"/>
      <c r="J161" s="143">
        <f t="shared" si="10"/>
        <v>0</v>
      </c>
      <c r="K161" s="144"/>
      <c r="L161" s="27"/>
      <c r="M161" s="145" t="s">
        <v>1</v>
      </c>
      <c r="N161" s="146" t="s">
        <v>33</v>
      </c>
      <c r="O161" s="147">
        <v>0</v>
      </c>
      <c r="P161" s="147">
        <f t="shared" si="11"/>
        <v>0</v>
      </c>
      <c r="Q161" s="147">
        <v>0</v>
      </c>
      <c r="R161" s="147">
        <f t="shared" si="12"/>
        <v>0</v>
      </c>
      <c r="S161" s="147">
        <v>0</v>
      </c>
      <c r="T161" s="148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9" t="s">
        <v>121</v>
      </c>
      <c r="AT161" s="149" t="s">
        <v>117</v>
      </c>
      <c r="AU161" s="149" t="s">
        <v>122</v>
      </c>
      <c r="AY161" s="14" t="s">
        <v>115</v>
      </c>
      <c r="BE161" s="150">
        <f t="shared" si="14"/>
        <v>0</v>
      </c>
      <c r="BF161" s="150">
        <f t="shared" si="15"/>
        <v>0</v>
      </c>
      <c r="BG161" s="150">
        <f t="shared" si="16"/>
        <v>0</v>
      </c>
      <c r="BH161" s="150">
        <f t="shared" si="17"/>
        <v>0</v>
      </c>
      <c r="BI161" s="150">
        <f t="shared" si="18"/>
        <v>0</v>
      </c>
      <c r="BJ161" s="14" t="s">
        <v>122</v>
      </c>
      <c r="BK161" s="151">
        <f t="shared" si="19"/>
        <v>0</v>
      </c>
      <c r="BL161" s="14" t="s">
        <v>121</v>
      </c>
      <c r="BM161" s="149" t="s">
        <v>213</v>
      </c>
    </row>
    <row r="162" spans="1:65" s="2" customFormat="1" ht="24.15" customHeight="1">
      <c r="A162" s="26"/>
      <c r="B162" s="138"/>
      <c r="C162" s="139" t="s">
        <v>160</v>
      </c>
      <c r="D162" s="139" t="s">
        <v>117</v>
      </c>
      <c r="E162" s="140" t="s">
        <v>196</v>
      </c>
      <c r="F162" s="141" t="s">
        <v>197</v>
      </c>
      <c r="G162" s="142" t="s">
        <v>198</v>
      </c>
      <c r="H162" s="143">
        <v>36.234999999999999</v>
      </c>
      <c r="I162" s="143"/>
      <c r="J162" s="143">
        <f t="shared" si="10"/>
        <v>0</v>
      </c>
      <c r="K162" s="144"/>
      <c r="L162" s="27"/>
      <c r="M162" s="145" t="s">
        <v>1</v>
      </c>
      <c r="N162" s="146" t="s">
        <v>33</v>
      </c>
      <c r="O162" s="147">
        <v>0</v>
      </c>
      <c r="P162" s="147">
        <f t="shared" si="11"/>
        <v>0</v>
      </c>
      <c r="Q162" s="147">
        <v>0</v>
      </c>
      <c r="R162" s="147">
        <f t="shared" si="12"/>
        <v>0</v>
      </c>
      <c r="S162" s="147">
        <v>0</v>
      </c>
      <c r="T162" s="148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9" t="s">
        <v>121</v>
      </c>
      <c r="AT162" s="149" t="s">
        <v>117</v>
      </c>
      <c r="AU162" s="149" t="s">
        <v>122</v>
      </c>
      <c r="AY162" s="14" t="s">
        <v>115</v>
      </c>
      <c r="BE162" s="150">
        <f t="shared" si="14"/>
        <v>0</v>
      </c>
      <c r="BF162" s="150">
        <f t="shared" si="15"/>
        <v>0</v>
      </c>
      <c r="BG162" s="150">
        <f t="shared" si="16"/>
        <v>0</v>
      </c>
      <c r="BH162" s="150">
        <f t="shared" si="17"/>
        <v>0</v>
      </c>
      <c r="BI162" s="150">
        <f t="shared" si="18"/>
        <v>0</v>
      </c>
      <c r="BJ162" s="14" t="s">
        <v>122</v>
      </c>
      <c r="BK162" s="151">
        <f t="shared" si="19"/>
        <v>0</v>
      </c>
      <c r="BL162" s="14" t="s">
        <v>121</v>
      </c>
      <c r="BM162" s="149" t="s">
        <v>216</v>
      </c>
    </row>
    <row r="163" spans="1:65" s="2" customFormat="1" ht="24.15" customHeight="1">
      <c r="A163" s="26"/>
      <c r="B163" s="138"/>
      <c r="C163" s="139" t="s">
        <v>203</v>
      </c>
      <c r="D163" s="139" t="s">
        <v>117</v>
      </c>
      <c r="E163" s="140" t="s">
        <v>200</v>
      </c>
      <c r="F163" s="141" t="s">
        <v>201</v>
      </c>
      <c r="G163" s="142" t="s">
        <v>198</v>
      </c>
      <c r="H163" s="143">
        <v>181.17500000000001</v>
      </c>
      <c r="I163" s="143"/>
      <c r="J163" s="143">
        <f t="shared" si="10"/>
        <v>0</v>
      </c>
      <c r="K163" s="144"/>
      <c r="L163" s="27"/>
      <c r="M163" s="145" t="s">
        <v>1</v>
      </c>
      <c r="N163" s="146" t="s">
        <v>33</v>
      </c>
      <c r="O163" s="147">
        <v>0</v>
      </c>
      <c r="P163" s="147">
        <f t="shared" si="11"/>
        <v>0</v>
      </c>
      <c r="Q163" s="147">
        <v>0</v>
      </c>
      <c r="R163" s="147">
        <f t="shared" si="12"/>
        <v>0</v>
      </c>
      <c r="S163" s="147">
        <v>0</v>
      </c>
      <c r="T163" s="148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9" t="s">
        <v>121</v>
      </c>
      <c r="AT163" s="149" t="s">
        <v>117</v>
      </c>
      <c r="AU163" s="149" t="s">
        <v>122</v>
      </c>
      <c r="AY163" s="14" t="s">
        <v>115</v>
      </c>
      <c r="BE163" s="150">
        <f t="shared" si="14"/>
        <v>0</v>
      </c>
      <c r="BF163" s="150">
        <f t="shared" si="15"/>
        <v>0</v>
      </c>
      <c r="BG163" s="150">
        <f t="shared" si="16"/>
        <v>0</v>
      </c>
      <c r="BH163" s="150">
        <f t="shared" si="17"/>
        <v>0</v>
      </c>
      <c r="BI163" s="150">
        <f t="shared" si="18"/>
        <v>0</v>
      </c>
      <c r="BJ163" s="14" t="s">
        <v>122</v>
      </c>
      <c r="BK163" s="151">
        <f t="shared" si="19"/>
        <v>0</v>
      </c>
      <c r="BL163" s="14" t="s">
        <v>121</v>
      </c>
      <c r="BM163" s="149" t="s">
        <v>220</v>
      </c>
    </row>
    <row r="164" spans="1:65" s="2" customFormat="1" ht="14.4" customHeight="1">
      <c r="A164" s="26"/>
      <c r="B164" s="138"/>
      <c r="C164" s="139" t="s">
        <v>163</v>
      </c>
      <c r="D164" s="139" t="s">
        <v>117</v>
      </c>
      <c r="E164" s="140" t="s">
        <v>204</v>
      </c>
      <c r="F164" s="141" t="s">
        <v>205</v>
      </c>
      <c r="G164" s="142" t="s">
        <v>168</v>
      </c>
      <c r="H164" s="143">
        <v>20</v>
      </c>
      <c r="I164" s="143"/>
      <c r="J164" s="143">
        <f t="shared" si="10"/>
        <v>0</v>
      </c>
      <c r="K164" s="144"/>
      <c r="L164" s="27"/>
      <c r="M164" s="145" t="s">
        <v>1</v>
      </c>
      <c r="N164" s="146" t="s">
        <v>33</v>
      </c>
      <c r="O164" s="147">
        <v>0</v>
      </c>
      <c r="P164" s="147">
        <f t="shared" si="11"/>
        <v>0</v>
      </c>
      <c r="Q164" s="147">
        <v>0</v>
      </c>
      <c r="R164" s="147">
        <f t="shared" si="12"/>
        <v>0</v>
      </c>
      <c r="S164" s="147">
        <v>0</v>
      </c>
      <c r="T164" s="148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9" t="s">
        <v>121</v>
      </c>
      <c r="AT164" s="149" t="s">
        <v>117</v>
      </c>
      <c r="AU164" s="149" t="s">
        <v>122</v>
      </c>
      <c r="AY164" s="14" t="s">
        <v>115</v>
      </c>
      <c r="BE164" s="150">
        <f t="shared" si="14"/>
        <v>0</v>
      </c>
      <c r="BF164" s="150">
        <f t="shared" si="15"/>
        <v>0</v>
      </c>
      <c r="BG164" s="150">
        <f t="shared" si="16"/>
        <v>0</v>
      </c>
      <c r="BH164" s="150">
        <f t="shared" si="17"/>
        <v>0</v>
      </c>
      <c r="BI164" s="150">
        <f t="shared" si="18"/>
        <v>0</v>
      </c>
      <c r="BJ164" s="14" t="s">
        <v>122</v>
      </c>
      <c r="BK164" s="151">
        <f t="shared" si="19"/>
        <v>0</v>
      </c>
      <c r="BL164" s="14" t="s">
        <v>121</v>
      </c>
      <c r="BM164" s="149" t="s">
        <v>223</v>
      </c>
    </row>
    <row r="165" spans="1:65" s="2" customFormat="1" ht="14.4" customHeight="1">
      <c r="A165" s="26"/>
      <c r="B165" s="138"/>
      <c r="C165" s="139" t="s">
        <v>210</v>
      </c>
      <c r="D165" s="139" t="s">
        <v>117</v>
      </c>
      <c r="E165" s="140" t="s">
        <v>207</v>
      </c>
      <c r="F165" s="141" t="s">
        <v>208</v>
      </c>
      <c r="G165" s="142" t="s">
        <v>168</v>
      </c>
      <c r="H165" s="143">
        <v>20</v>
      </c>
      <c r="I165" s="143"/>
      <c r="J165" s="143">
        <f t="shared" si="10"/>
        <v>0</v>
      </c>
      <c r="K165" s="144"/>
      <c r="L165" s="27"/>
      <c r="M165" s="145" t="s">
        <v>1</v>
      </c>
      <c r="N165" s="146" t="s">
        <v>33</v>
      </c>
      <c r="O165" s="147">
        <v>0</v>
      </c>
      <c r="P165" s="147">
        <f t="shared" si="11"/>
        <v>0</v>
      </c>
      <c r="Q165" s="147">
        <v>0</v>
      </c>
      <c r="R165" s="147">
        <f t="shared" si="12"/>
        <v>0</v>
      </c>
      <c r="S165" s="147">
        <v>0</v>
      </c>
      <c r="T165" s="148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9" t="s">
        <v>121</v>
      </c>
      <c r="AT165" s="149" t="s">
        <v>117</v>
      </c>
      <c r="AU165" s="149" t="s">
        <v>122</v>
      </c>
      <c r="AY165" s="14" t="s">
        <v>115</v>
      </c>
      <c r="BE165" s="150">
        <f t="shared" si="14"/>
        <v>0</v>
      </c>
      <c r="BF165" s="150">
        <f t="shared" si="15"/>
        <v>0</v>
      </c>
      <c r="BG165" s="150">
        <f t="shared" si="16"/>
        <v>0</v>
      </c>
      <c r="BH165" s="150">
        <f t="shared" si="17"/>
        <v>0</v>
      </c>
      <c r="BI165" s="150">
        <f t="shared" si="18"/>
        <v>0</v>
      </c>
      <c r="BJ165" s="14" t="s">
        <v>122</v>
      </c>
      <c r="BK165" s="151">
        <f t="shared" si="19"/>
        <v>0</v>
      </c>
      <c r="BL165" s="14" t="s">
        <v>121</v>
      </c>
      <c r="BM165" s="149" t="s">
        <v>227</v>
      </c>
    </row>
    <row r="166" spans="1:65" s="2" customFormat="1" ht="14.4" customHeight="1">
      <c r="A166" s="26"/>
      <c r="B166" s="138"/>
      <c r="C166" s="139" t="s">
        <v>169</v>
      </c>
      <c r="D166" s="139" t="s">
        <v>117</v>
      </c>
      <c r="E166" s="140" t="s">
        <v>211</v>
      </c>
      <c r="F166" s="141" t="s">
        <v>212</v>
      </c>
      <c r="G166" s="142" t="s">
        <v>198</v>
      </c>
      <c r="H166" s="143">
        <v>36.234999999999999</v>
      </c>
      <c r="I166" s="143"/>
      <c r="J166" s="143">
        <f t="shared" si="10"/>
        <v>0</v>
      </c>
      <c r="K166" s="144"/>
      <c r="L166" s="27"/>
      <c r="M166" s="145" t="s">
        <v>1</v>
      </c>
      <c r="N166" s="146" t="s">
        <v>33</v>
      </c>
      <c r="O166" s="147">
        <v>0</v>
      </c>
      <c r="P166" s="147">
        <f t="shared" si="11"/>
        <v>0</v>
      </c>
      <c r="Q166" s="147">
        <v>0</v>
      </c>
      <c r="R166" s="147">
        <f t="shared" si="12"/>
        <v>0</v>
      </c>
      <c r="S166" s="147">
        <v>0</v>
      </c>
      <c r="T166" s="148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9" t="s">
        <v>121</v>
      </c>
      <c r="AT166" s="149" t="s">
        <v>117</v>
      </c>
      <c r="AU166" s="149" t="s">
        <v>122</v>
      </c>
      <c r="AY166" s="14" t="s">
        <v>115</v>
      </c>
      <c r="BE166" s="150">
        <f t="shared" si="14"/>
        <v>0</v>
      </c>
      <c r="BF166" s="150">
        <f t="shared" si="15"/>
        <v>0</v>
      </c>
      <c r="BG166" s="150">
        <f t="shared" si="16"/>
        <v>0</v>
      </c>
      <c r="BH166" s="150">
        <f t="shared" si="17"/>
        <v>0</v>
      </c>
      <c r="BI166" s="150">
        <f t="shared" si="18"/>
        <v>0</v>
      </c>
      <c r="BJ166" s="14" t="s">
        <v>122</v>
      </c>
      <c r="BK166" s="151">
        <f t="shared" si="19"/>
        <v>0</v>
      </c>
      <c r="BL166" s="14" t="s">
        <v>121</v>
      </c>
      <c r="BM166" s="149" t="s">
        <v>232</v>
      </c>
    </row>
    <row r="167" spans="1:65" s="2" customFormat="1" ht="24.15" customHeight="1">
      <c r="A167" s="26"/>
      <c r="B167" s="138"/>
      <c r="C167" s="139" t="s">
        <v>217</v>
      </c>
      <c r="D167" s="139" t="s">
        <v>117</v>
      </c>
      <c r="E167" s="140" t="s">
        <v>214</v>
      </c>
      <c r="F167" s="141" t="s">
        <v>215</v>
      </c>
      <c r="G167" s="142" t="s">
        <v>198</v>
      </c>
      <c r="H167" s="143">
        <v>507.29</v>
      </c>
      <c r="I167" s="143"/>
      <c r="J167" s="143">
        <f t="shared" si="10"/>
        <v>0</v>
      </c>
      <c r="K167" s="144"/>
      <c r="L167" s="27"/>
      <c r="M167" s="145" t="s">
        <v>1</v>
      </c>
      <c r="N167" s="146" t="s">
        <v>33</v>
      </c>
      <c r="O167" s="147">
        <v>0</v>
      </c>
      <c r="P167" s="147">
        <f t="shared" si="11"/>
        <v>0</v>
      </c>
      <c r="Q167" s="147">
        <v>0</v>
      </c>
      <c r="R167" s="147">
        <f t="shared" si="12"/>
        <v>0</v>
      </c>
      <c r="S167" s="147">
        <v>0</v>
      </c>
      <c r="T167" s="148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9" t="s">
        <v>121</v>
      </c>
      <c r="AT167" s="149" t="s">
        <v>117</v>
      </c>
      <c r="AU167" s="149" t="s">
        <v>122</v>
      </c>
      <c r="AY167" s="14" t="s">
        <v>115</v>
      </c>
      <c r="BE167" s="150">
        <f t="shared" si="14"/>
        <v>0</v>
      </c>
      <c r="BF167" s="150">
        <f t="shared" si="15"/>
        <v>0</v>
      </c>
      <c r="BG167" s="150">
        <f t="shared" si="16"/>
        <v>0</v>
      </c>
      <c r="BH167" s="150">
        <f t="shared" si="17"/>
        <v>0</v>
      </c>
      <c r="BI167" s="150">
        <f t="shared" si="18"/>
        <v>0</v>
      </c>
      <c r="BJ167" s="14" t="s">
        <v>122</v>
      </c>
      <c r="BK167" s="151">
        <f t="shared" si="19"/>
        <v>0</v>
      </c>
      <c r="BL167" s="14" t="s">
        <v>121</v>
      </c>
      <c r="BM167" s="149" t="s">
        <v>240</v>
      </c>
    </row>
    <row r="168" spans="1:65" s="2" customFormat="1" ht="24.15" customHeight="1">
      <c r="A168" s="26"/>
      <c r="B168" s="138"/>
      <c r="C168" s="139" t="s">
        <v>173</v>
      </c>
      <c r="D168" s="139" t="s">
        <v>117</v>
      </c>
      <c r="E168" s="140" t="s">
        <v>218</v>
      </c>
      <c r="F168" s="141" t="s">
        <v>219</v>
      </c>
      <c r="G168" s="142" t="s">
        <v>198</v>
      </c>
      <c r="H168" s="143">
        <v>36.234999999999999</v>
      </c>
      <c r="I168" s="143"/>
      <c r="J168" s="143">
        <f t="shared" si="10"/>
        <v>0</v>
      </c>
      <c r="K168" s="144"/>
      <c r="L168" s="27"/>
      <c r="M168" s="145" t="s">
        <v>1</v>
      </c>
      <c r="N168" s="146" t="s">
        <v>33</v>
      </c>
      <c r="O168" s="147">
        <v>0</v>
      </c>
      <c r="P168" s="147">
        <f t="shared" si="11"/>
        <v>0</v>
      </c>
      <c r="Q168" s="147">
        <v>0</v>
      </c>
      <c r="R168" s="147">
        <f t="shared" si="12"/>
        <v>0</v>
      </c>
      <c r="S168" s="147">
        <v>0</v>
      </c>
      <c r="T168" s="148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9" t="s">
        <v>121</v>
      </c>
      <c r="AT168" s="149" t="s">
        <v>117</v>
      </c>
      <c r="AU168" s="149" t="s">
        <v>122</v>
      </c>
      <c r="AY168" s="14" t="s">
        <v>115</v>
      </c>
      <c r="BE168" s="150">
        <f t="shared" si="14"/>
        <v>0</v>
      </c>
      <c r="BF168" s="150">
        <f t="shared" si="15"/>
        <v>0</v>
      </c>
      <c r="BG168" s="150">
        <f t="shared" si="16"/>
        <v>0</v>
      </c>
      <c r="BH168" s="150">
        <f t="shared" si="17"/>
        <v>0</v>
      </c>
      <c r="BI168" s="150">
        <f t="shared" si="18"/>
        <v>0</v>
      </c>
      <c r="BJ168" s="14" t="s">
        <v>122</v>
      </c>
      <c r="BK168" s="151">
        <f t="shared" si="19"/>
        <v>0</v>
      </c>
      <c r="BL168" s="14" t="s">
        <v>121</v>
      </c>
      <c r="BM168" s="149" t="s">
        <v>243</v>
      </c>
    </row>
    <row r="169" spans="1:65" s="2" customFormat="1" ht="24.15" customHeight="1">
      <c r="A169" s="26"/>
      <c r="B169" s="138"/>
      <c r="C169" s="139" t="s">
        <v>224</v>
      </c>
      <c r="D169" s="139" t="s">
        <v>117</v>
      </c>
      <c r="E169" s="140" t="s">
        <v>221</v>
      </c>
      <c r="F169" s="141" t="s">
        <v>222</v>
      </c>
      <c r="G169" s="142" t="s">
        <v>198</v>
      </c>
      <c r="H169" s="143">
        <v>35.167999999999999</v>
      </c>
      <c r="I169" s="143"/>
      <c r="J169" s="143">
        <f t="shared" si="10"/>
        <v>0</v>
      </c>
      <c r="K169" s="144"/>
      <c r="L169" s="27"/>
      <c r="M169" s="145" t="s">
        <v>1</v>
      </c>
      <c r="N169" s="146" t="s">
        <v>33</v>
      </c>
      <c r="O169" s="147">
        <v>0</v>
      </c>
      <c r="P169" s="147">
        <f t="shared" si="11"/>
        <v>0</v>
      </c>
      <c r="Q169" s="147">
        <v>0</v>
      </c>
      <c r="R169" s="147">
        <f t="shared" si="12"/>
        <v>0</v>
      </c>
      <c r="S169" s="147">
        <v>0</v>
      </c>
      <c r="T169" s="148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9" t="s">
        <v>121</v>
      </c>
      <c r="AT169" s="149" t="s">
        <v>117</v>
      </c>
      <c r="AU169" s="149" t="s">
        <v>122</v>
      </c>
      <c r="AY169" s="14" t="s">
        <v>115</v>
      </c>
      <c r="BE169" s="150">
        <f t="shared" si="14"/>
        <v>0</v>
      </c>
      <c r="BF169" s="150">
        <f t="shared" si="15"/>
        <v>0</v>
      </c>
      <c r="BG169" s="150">
        <f t="shared" si="16"/>
        <v>0</v>
      </c>
      <c r="BH169" s="150">
        <f t="shared" si="17"/>
        <v>0</v>
      </c>
      <c r="BI169" s="150">
        <f t="shared" si="18"/>
        <v>0</v>
      </c>
      <c r="BJ169" s="14" t="s">
        <v>122</v>
      </c>
      <c r="BK169" s="151">
        <f t="shared" si="19"/>
        <v>0</v>
      </c>
      <c r="BL169" s="14" t="s">
        <v>121</v>
      </c>
      <c r="BM169" s="149" t="s">
        <v>247</v>
      </c>
    </row>
    <row r="170" spans="1:65" s="2" customFormat="1" ht="24.15" customHeight="1">
      <c r="A170" s="26"/>
      <c r="B170" s="138"/>
      <c r="C170" s="139" t="s">
        <v>177</v>
      </c>
      <c r="D170" s="139" t="s">
        <v>117</v>
      </c>
      <c r="E170" s="140" t="s">
        <v>225</v>
      </c>
      <c r="F170" s="141" t="s">
        <v>226</v>
      </c>
      <c r="G170" s="142" t="s">
        <v>198</v>
      </c>
      <c r="H170" s="143">
        <v>1.0669999999999999</v>
      </c>
      <c r="I170" s="143"/>
      <c r="J170" s="143">
        <f t="shared" si="10"/>
        <v>0</v>
      </c>
      <c r="K170" s="144"/>
      <c r="L170" s="27"/>
      <c r="M170" s="145" t="s">
        <v>1</v>
      </c>
      <c r="N170" s="146" t="s">
        <v>33</v>
      </c>
      <c r="O170" s="147">
        <v>0</v>
      </c>
      <c r="P170" s="147">
        <f t="shared" si="11"/>
        <v>0</v>
      </c>
      <c r="Q170" s="147">
        <v>0</v>
      </c>
      <c r="R170" s="147">
        <f t="shared" si="12"/>
        <v>0</v>
      </c>
      <c r="S170" s="147">
        <v>0</v>
      </c>
      <c r="T170" s="148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9" t="s">
        <v>121</v>
      </c>
      <c r="AT170" s="149" t="s">
        <v>117</v>
      </c>
      <c r="AU170" s="149" t="s">
        <v>122</v>
      </c>
      <c r="AY170" s="14" t="s">
        <v>115</v>
      </c>
      <c r="BE170" s="150">
        <f t="shared" si="14"/>
        <v>0</v>
      </c>
      <c r="BF170" s="150">
        <f t="shared" si="15"/>
        <v>0</v>
      </c>
      <c r="BG170" s="150">
        <f t="shared" si="16"/>
        <v>0</v>
      </c>
      <c r="BH170" s="150">
        <f t="shared" si="17"/>
        <v>0</v>
      </c>
      <c r="BI170" s="150">
        <f t="shared" si="18"/>
        <v>0</v>
      </c>
      <c r="BJ170" s="14" t="s">
        <v>122</v>
      </c>
      <c r="BK170" s="151">
        <f t="shared" si="19"/>
        <v>0</v>
      </c>
      <c r="BL170" s="14" t="s">
        <v>121</v>
      </c>
      <c r="BM170" s="149" t="s">
        <v>250</v>
      </c>
    </row>
    <row r="171" spans="1:65" s="12" customFormat="1" ht="22.8" customHeight="1">
      <c r="B171" s="126"/>
      <c r="D171" s="127" t="s">
        <v>66</v>
      </c>
      <c r="E171" s="136" t="s">
        <v>228</v>
      </c>
      <c r="F171" s="136" t="s">
        <v>229</v>
      </c>
      <c r="J171" s="137">
        <f>BK171</f>
        <v>0</v>
      </c>
      <c r="L171" s="126"/>
      <c r="M171" s="130"/>
      <c r="N171" s="131"/>
      <c r="O171" s="131"/>
      <c r="P171" s="132">
        <f>SUM(P172:P174)</f>
        <v>0</v>
      </c>
      <c r="Q171" s="131"/>
      <c r="R171" s="132">
        <f>SUM(R172:R174)</f>
        <v>0</v>
      </c>
      <c r="S171" s="131"/>
      <c r="T171" s="133">
        <f>SUM(T172:T174)</f>
        <v>0</v>
      </c>
      <c r="AR171" s="127" t="s">
        <v>74</v>
      </c>
      <c r="AT171" s="134" t="s">
        <v>66</v>
      </c>
      <c r="AU171" s="134" t="s">
        <v>74</v>
      </c>
      <c r="AY171" s="127" t="s">
        <v>115</v>
      </c>
      <c r="BK171" s="135">
        <f>SUM(BK172:BK174)</f>
        <v>0</v>
      </c>
    </row>
    <row r="172" spans="1:65" s="2" customFormat="1" ht="24.15" customHeight="1">
      <c r="A172" s="26"/>
      <c r="B172" s="138"/>
      <c r="C172" s="139" t="s">
        <v>237</v>
      </c>
      <c r="D172" s="139" t="s">
        <v>117</v>
      </c>
      <c r="E172" s="140" t="s">
        <v>230</v>
      </c>
      <c r="F172" s="141" t="s">
        <v>231</v>
      </c>
      <c r="G172" s="142" t="s">
        <v>198</v>
      </c>
      <c r="H172" s="143">
        <v>64.162000000000006</v>
      </c>
      <c r="I172" s="143"/>
      <c r="J172" s="143">
        <f>ROUND(I172*H172,3)</f>
        <v>0</v>
      </c>
      <c r="K172" s="144"/>
      <c r="L172" s="27"/>
      <c r="M172" s="145" t="s">
        <v>1</v>
      </c>
      <c r="N172" s="146" t="s">
        <v>33</v>
      </c>
      <c r="O172" s="147">
        <v>0</v>
      </c>
      <c r="P172" s="147">
        <f>O172*H172</f>
        <v>0</v>
      </c>
      <c r="Q172" s="147">
        <v>0</v>
      </c>
      <c r="R172" s="147">
        <f>Q172*H172</f>
        <v>0</v>
      </c>
      <c r="S172" s="147">
        <v>0</v>
      </c>
      <c r="T172" s="148">
        <f>S172*H172</f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9" t="s">
        <v>121</v>
      </c>
      <c r="AT172" s="149" t="s">
        <v>117</v>
      </c>
      <c r="AU172" s="149" t="s">
        <v>122</v>
      </c>
      <c r="AY172" s="14" t="s">
        <v>115</v>
      </c>
      <c r="BE172" s="150">
        <f>IF(N172="základná",J172,0)</f>
        <v>0</v>
      </c>
      <c r="BF172" s="150">
        <f>IF(N172="znížená",J172,0)</f>
        <v>0</v>
      </c>
      <c r="BG172" s="150">
        <f>IF(N172="zákl. prenesená",J172,0)</f>
        <v>0</v>
      </c>
      <c r="BH172" s="150">
        <f>IF(N172="zníž. prenesená",J172,0)</f>
        <v>0</v>
      </c>
      <c r="BI172" s="150">
        <f>IF(N172="nulová",J172,0)</f>
        <v>0</v>
      </c>
      <c r="BJ172" s="14" t="s">
        <v>122</v>
      </c>
      <c r="BK172" s="151">
        <f>ROUND(I172*H172,3)</f>
        <v>0</v>
      </c>
      <c r="BL172" s="14" t="s">
        <v>121</v>
      </c>
      <c r="BM172" s="149" t="s">
        <v>259</v>
      </c>
    </row>
    <row r="173" spans="1:65" s="2" customFormat="1" ht="24.15" customHeight="1">
      <c r="A173" s="26"/>
      <c r="B173" s="138"/>
      <c r="C173" s="139" t="s">
        <v>284</v>
      </c>
      <c r="D173" s="139" t="s">
        <v>117</v>
      </c>
      <c r="E173" s="140" t="s">
        <v>230</v>
      </c>
      <c r="F173" s="141" t="s">
        <v>231</v>
      </c>
      <c r="G173" s="142" t="s">
        <v>198</v>
      </c>
      <c r="H173" s="143">
        <v>64.162000000000006</v>
      </c>
      <c r="I173" s="143"/>
      <c r="J173" s="143">
        <f>ROUND(I173*H173,3)</f>
        <v>0</v>
      </c>
      <c r="K173" s="144"/>
      <c r="L173" s="27"/>
      <c r="M173" s="145" t="s">
        <v>1</v>
      </c>
      <c r="N173" s="146" t="s">
        <v>33</v>
      </c>
      <c r="O173" s="147">
        <v>0</v>
      </c>
      <c r="P173" s="147">
        <f>O173*H173</f>
        <v>0</v>
      </c>
      <c r="Q173" s="147">
        <v>0</v>
      </c>
      <c r="R173" s="147">
        <f>Q173*H173</f>
        <v>0</v>
      </c>
      <c r="S173" s="147">
        <v>0</v>
      </c>
      <c r="T173" s="148">
        <f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9" t="s">
        <v>121</v>
      </c>
      <c r="AT173" s="149" t="s">
        <v>117</v>
      </c>
      <c r="AU173" s="149" t="s">
        <v>122</v>
      </c>
      <c r="AY173" s="14" t="s">
        <v>115</v>
      </c>
      <c r="BE173" s="150">
        <f>IF(N173="základná",J173,0)</f>
        <v>0</v>
      </c>
      <c r="BF173" s="150">
        <f>IF(N173="znížená",J173,0)</f>
        <v>0</v>
      </c>
      <c r="BG173" s="150">
        <f>IF(N173="zákl. prenesená",J173,0)</f>
        <v>0</v>
      </c>
      <c r="BH173" s="150">
        <f>IF(N173="zníž. prenesená",J173,0)</f>
        <v>0</v>
      </c>
      <c r="BI173" s="150">
        <f>IF(N173="nulová",J173,0)</f>
        <v>0</v>
      </c>
      <c r="BJ173" s="14" t="s">
        <v>122</v>
      </c>
      <c r="BK173" s="151">
        <f>ROUND(I173*H173,3)</f>
        <v>0</v>
      </c>
      <c r="BL173" s="14" t="s">
        <v>121</v>
      </c>
      <c r="BM173" s="149" t="s">
        <v>262</v>
      </c>
    </row>
    <row r="174" spans="1:65" s="2" customFormat="1" ht="24.15" customHeight="1">
      <c r="A174" s="26"/>
      <c r="B174" s="138"/>
      <c r="C174" s="152" t="s">
        <v>209</v>
      </c>
      <c r="D174" s="152" t="s">
        <v>135</v>
      </c>
      <c r="E174" s="153" t="s">
        <v>285</v>
      </c>
      <c r="F174" s="154" t="s">
        <v>286</v>
      </c>
      <c r="G174" s="155" t="s">
        <v>120</v>
      </c>
      <c r="H174" s="156">
        <v>11.13</v>
      </c>
      <c r="I174" s="156"/>
      <c r="J174" s="156">
        <f>ROUND(I174*H174,3)</f>
        <v>0</v>
      </c>
      <c r="K174" s="157"/>
      <c r="L174" s="158"/>
      <c r="M174" s="159" t="s">
        <v>1</v>
      </c>
      <c r="N174" s="160" t="s">
        <v>33</v>
      </c>
      <c r="O174" s="147">
        <v>0</v>
      </c>
      <c r="P174" s="147">
        <f>O174*H174</f>
        <v>0</v>
      </c>
      <c r="Q174" s="147">
        <v>0</v>
      </c>
      <c r="R174" s="147">
        <f>Q174*H174</f>
        <v>0</v>
      </c>
      <c r="S174" s="147">
        <v>0</v>
      </c>
      <c r="T174" s="148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9" t="s">
        <v>133</v>
      </c>
      <c r="AT174" s="149" t="s">
        <v>135</v>
      </c>
      <c r="AU174" s="149" t="s">
        <v>122</v>
      </c>
      <c r="AY174" s="14" t="s">
        <v>115</v>
      </c>
      <c r="BE174" s="150">
        <f>IF(N174="základná",J174,0)</f>
        <v>0</v>
      </c>
      <c r="BF174" s="150">
        <f>IF(N174="znížená",J174,0)</f>
        <v>0</v>
      </c>
      <c r="BG174" s="150">
        <f>IF(N174="zákl. prenesená",J174,0)</f>
        <v>0</v>
      </c>
      <c r="BH174" s="150">
        <f>IF(N174="zníž. prenesená",J174,0)</f>
        <v>0</v>
      </c>
      <c r="BI174" s="150">
        <f>IF(N174="nulová",J174,0)</f>
        <v>0</v>
      </c>
      <c r="BJ174" s="14" t="s">
        <v>122</v>
      </c>
      <c r="BK174" s="151">
        <f>ROUND(I174*H174,3)</f>
        <v>0</v>
      </c>
      <c r="BL174" s="14" t="s">
        <v>121</v>
      </c>
      <c r="BM174" s="149" t="s">
        <v>269</v>
      </c>
    </row>
    <row r="175" spans="1:65" s="12" customFormat="1" ht="25.95" customHeight="1">
      <c r="B175" s="126"/>
      <c r="D175" s="127" t="s">
        <v>66</v>
      </c>
      <c r="E175" s="128" t="s">
        <v>233</v>
      </c>
      <c r="F175" s="128" t="s">
        <v>234</v>
      </c>
      <c r="J175" s="129">
        <f>BK175</f>
        <v>0</v>
      </c>
      <c r="L175" s="126"/>
      <c r="M175" s="130"/>
      <c r="N175" s="131"/>
      <c r="O175" s="131"/>
      <c r="P175" s="132">
        <f>P176+P179+P181</f>
        <v>0</v>
      </c>
      <c r="Q175" s="131"/>
      <c r="R175" s="132">
        <f>R176+R179+R181</f>
        <v>0</v>
      </c>
      <c r="S175" s="131"/>
      <c r="T175" s="133">
        <f>T176+T179+T181</f>
        <v>0</v>
      </c>
      <c r="AR175" s="127" t="s">
        <v>122</v>
      </c>
      <c r="AT175" s="134" t="s">
        <v>66</v>
      </c>
      <c r="AU175" s="134" t="s">
        <v>67</v>
      </c>
      <c r="AY175" s="127" t="s">
        <v>115</v>
      </c>
      <c r="BK175" s="135">
        <f>BK176+BK179+BK181</f>
        <v>0</v>
      </c>
    </row>
    <row r="176" spans="1:65" s="12" customFormat="1" ht="22.8" customHeight="1">
      <c r="B176" s="126"/>
      <c r="D176" s="127" t="s">
        <v>66</v>
      </c>
      <c r="E176" s="136" t="s">
        <v>287</v>
      </c>
      <c r="F176" s="136" t="s">
        <v>288</v>
      </c>
      <c r="J176" s="137">
        <f>BK176</f>
        <v>0</v>
      </c>
      <c r="L176" s="126"/>
      <c r="M176" s="130"/>
      <c r="N176" s="131"/>
      <c r="O176" s="131"/>
      <c r="P176" s="132">
        <f>SUM(P177:P178)</f>
        <v>0</v>
      </c>
      <c r="Q176" s="131"/>
      <c r="R176" s="132">
        <f>SUM(R177:R178)</f>
        <v>0</v>
      </c>
      <c r="S176" s="131"/>
      <c r="T176" s="133">
        <f>SUM(T177:T178)</f>
        <v>0</v>
      </c>
      <c r="AR176" s="127" t="s">
        <v>122</v>
      </c>
      <c r="AT176" s="134" t="s">
        <v>66</v>
      </c>
      <c r="AU176" s="134" t="s">
        <v>74</v>
      </c>
      <c r="AY176" s="127" t="s">
        <v>115</v>
      </c>
      <c r="BK176" s="135">
        <f>SUM(BK177:BK178)</f>
        <v>0</v>
      </c>
    </row>
    <row r="177" spans="1:65" s="2" customFormat="1" ht="37.799999999999997" customHeight="1">
      <c r="A177" s="26"/>
      <c r="B177" s="138"/>
      <c r="C177" s="139" t="s">
        <v>289</v>
      </c>
      <c r="D177" s="139" t="s">
        <v>117</v>
      </c>
      <c r="E177" s="140" t="s">
        <v>290</v>
      </c>
      <c r="F177" s="141" t="s">
        <v>291</v>
      </c>
      <c r="G177" s="142" t="s">
        <v>120</v>
      </c>
      <c r="H177" s="143">
        <v>11.13</v>
      </c>
      <c r="I177" s="143"/>
      <c r="J177" s="143">
        <f>ROUND(I177*H177,3)</f>
        <v>0</v>
      </c>
      <c r="K177" s="144"/>
      <c r="L177" s="27"/>
      <c r="M177" s="145" t="s">
        <v>1</v>
      </c>
      <c r="N177" s="146" t="s">
        <v>33</v>
      </c>
      <c r="O177" s="147">
        <v>0</v>
      </c>
      <c r="P177" s="147">
        <f>O177*H177</f>
        <v>0</v>
      </c>
      <c r="Q177" s="147">
        <v>0</v>
      </c>
      <c r="R177" s="147">
        <f>Q177*H177</f>
        <v>0</v>
      </c>
      <c r="S177" s="147">
        <v>0</v>
      </c>
      <c r="T177" s="148">
        <f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9" t="s">
        <v>150</v>
      </c>
      <c r="AT177" s="149" t="s">
        <v>117</v>
      </c>
      <c r="AU177" s="149" t="s">
        <v>122</v>
      </c>
      <c r="AY177" s="14" t="s">
        <v>115</v>
      </c>
      <c r="BE177" s="150">
        <f>IF(N177="základná",J177,0)</f>
        <v>0</v>
      </c>
      <c r="BF177" s="150">
        <f>IF(N177="znížená",J177,0)</f>
        <v>0</v>
      </c>
      <c r="BG177" s="150">
        <f>IF(N177="zákl. prenesená",J177,0)</f>
        <v>0</v>
      </c>
      <c r="BH177" s="150">
        <f>IF(N177="zníž. prenesená",J177,0)</f>
        <v>0</v>
      </c>
      <c r="BI177" s="150">
        <f>IF(N177="nulová",J177,0)</f>
        <v>0</v>
      </c>
      <c r="BJ177" s="14" t="s">
        <v>122</v>
      </c>
      <c r="BK177" s="151">
        <f>ROUND(I177*H177,3)</f>
        <v>0</v>
      </c>
      <c r="BL177" s="14" t="s">
        <v>150</v>
      </c>
      <c r="BM177" s="149" t="s">
        <v>270</v>
      </c>
    </row>
    <row r="178" spans="1:65" s="2" customFormat="1" ht="14.4" customHeight="1">
      <c r="A178" s="26"/>
      <c r="B178" s="138"/>
      <c r="C178" s="152" t="s">
        <v>213</v>
      </c>
      <c r="D178" s="152" t="s">
        <v>135</v>
      </c>
      <c r="E178" s="153" t="s">
        <v>292</v>
      </c>
      <c r="F178" s="154" t="s">
        <v>293</v>
      </c>
      <c r="G178" s="155" t="s">
        <v>120</v>
      </c>
      <c r="H178" s="156">
        <v>12.8</v>
      </c>
      <c r="I178" s="156"/>
      <c r="J178" s="156">
        <f>ROUND(I178*H178,3)</f>
        <v>0</v>
      </c>
      <c r="K178" s="157"/>
      <c r="L178" s="158"/>
      <c r="M178" s="159" t="s">
        <v>1</v>
      </c>
      <c r="N178" s="160" t="s">
        <v>33</v>
      </c>
      <c r="O178" s="147">
        <v>0</v>
      </c>
      <c r="P178" s="147">
        <f>O178*H178</f>
        <v>0</v>
      </c>
      <c r="Q178" s="147">
        <v>0</v>
      </c>
      <c r="R178" s="147">
        <f>Q178*H178</f>
        <v>0</v>
      </c>
      <c r="S178" s="147">
        <v>0</v>
      </c>
      <c r="T178" s="148">
        <f>S178*H178</f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9" t="s">
        <v>180</v>
      </c>
      <c r="AT178" s="149" t="s">
        <v>135</v>
      </c>
      <c r="AU178" s="149" t="s">
        <v>122</v>
      </c>
      <c r="AY178" s="14" t="s">
        <v>115</v>
      </c>
      <c r="BE178" s="150">
        <f>IF(N178="základná",J178,0)</f>
        <v>0</v>
      </c>
      <c r="BF178" s="150">
        <f>IF(N178="znížená",J178,0)</f>
        <v>0</v>
      </c>
      <c r="BG178" s="150">
        <f>IF(N178="zákl. prenesená",J178,0)</f>
        <v>0</v>
      </c>
      <c r="BH178" s="150">
        <f>IF(N178="zníž. prenesená",J178,0)</f>
        <v>0</v>
      </c>
      <c r="BI178" s="150">
        <f>IF(N178="nulová",J178,0)</f>
        <v>0</v>
      </c>
      <c r="BJ178" s="14" t="s">
        <v>122</v>
      </c>
      <c r="BK178" s="151">
        <f>ROUND(I178*H178,3)</f>
        <v>0</v>
      </c>
      <c r="BL178" s="14" t="s">
        <v>150</v>
      </c>
      <c r="BM178" s="149" t="s">
        <v>294</v>
      </c>
    </row>
    <row r="179" spans="1:65" s="12" customFormat="1" ht="22.8" customHeight="1">
      <c r="B179" s="126"/>
      <c r="D179" s="127" t="s">
        <v>66</v>
      </c>
      <c r="E179" s="136" t="s">
        <v>295</v>
      </c>
      <c r="F179" s="136" t="s">
        <v>296</v>
      </c>
      <c r="J179" s="137">
        <f>BK179</f>
        <v>0</v>
      </c>
      <c r="L179" s="126"/>
      <c r="M179" s="130"/>
      <c r="N179" s="131"/>
      <c r="O179" s="131"/>
      <c r="P179" s="132">
        <f>P180</f>
        <v>0</v>
      </c>
      <c r="Q179" s="131"/>
      <c r="R179" s="132">
        <f>R180</f>
        <v>0</v>
      </c>
      <c r="S179" s="131"/>
      <c r="T179" s="133">
        <f>T180</f>
        <v>0</v>
      </c>
      <c r="AR179" s="127" t="s">
        <v>122</v>
      </c>
      <c r="AT179" s="134" t="s">
        <v>66</v>
      </c>
      <c r="AU179" s="134" t="s">
        <v>74</v>
      </c>
      <c r="AY179" s="127" t="s">
        <v>115</v>
      </c>
      <c r="BK179" s="135">
        <f>BK180</f>
        <v>0</v>
      </c>
    </row>
    <row r="180" spans="1:65" s="2" customFormat="1" ht="24.15" customHeight="1">
      <c r="A180" s="26"/>
      <c r="B180" s="138"/>
      <c r="C180" s="139" t="s">
        <v>297</v>
      </c>
      <c r="D180" s="139" t="s">
        <v>117</v>
      </c>
      <c r="E180" s="140" t="s">
        <v>298</v>
      </c>
      <c r="F180" s="141" t="s">
        <v>299</v>
      </c>
      <c r="G180" s="142" t="s">
        <v>120</v>
      </c>
      <c r="H180" s="143">
        <v>11.13</v>
      </c>
      <c r="I180" s="143"/>
      <c r="J180" s="143">
        <f>ROUND(I180*H180,3)</f>
        <v>0</v>
      </c>
      <c r="K180" s="144"/>
      <c r="L180" s="27"/>
      <c r="M180" s="145" t="s">
        <v>1</v>
      </c>
      <c r="N180" s="146" t="s">
        <v>33</v>
      </c>
      <c r="O180" s="147">
        <v>0</v>
      </c>
      <c r="P180" s="147">
        <f>O180*H180</f>
        <v>0</v>
      </c>
      <c r="Q180" s="147">
        <v>0</v>
      </c>
      <c r="R180" s="147">
        <f>Q180*H180</f>
        <v>0</v>
      </c>
      <c r="S180" s="147">
        <v>0</v>
      </c>
      <c r="T180" s="148">
        <f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49" t="s">
        <v>150</v>
      </c>
      <c r="AT180" s="149" t="s">
        <v>117</v>
      </c>
      <c r="AU180" s="149" t="s">
        <v>122</v>
      </c>
      <c r="AY180" s="14" t="s">
        <v>115</v>
      </c>
      <c r="BE180" s="150">
        <f>IF(N180="základná",J180,0)</f>
        <v>0</v>
      </c>
      <c r="BF180" s="150">
        <f>IF(N180="znížená",J180,0)</f>
        <v>0</v>
      </c>
      <c r="BG180" s="150">
        <f>IF(N180="zákl. prenesená",J180,0)</f>
        <v>0</v>
      </c>
      <c r="BH180" s="150">
        <f>IF(N180="zníž. prenesená",J180,0)</f>
        <v>0</v>
      </c>
      <c r="BI180" s="150">
        <f>IF(N180="nulová",J180,0)</f>
        <v>0</v>
      </c>
      <c r="BJ180" s="14" t="s">
        <v>122</v>
      </c>
      <c r="BK180" s="151">
        <f>ROUND(I180*H180,3)</f>
        <v>0</v>
      </c>
      <c r="BL180" s="14" t="s">
        <v>150</v>
      </c>
      <c r="BM180" s="149" t="s">
        <v>300</v>
      </c>
    </row>
    <row r="181" spans="1:65" s="12" customFormat="1" ht="22.8" customHeight="1">
      <c r="B181" s="126"/>
      <c r="D181" s="127" t="s">
        <v>66</v>
      </c>
      <c r="E181" s="136" t="s">
        <v>235</v>
      </c>
      <c r="F181" s="136" t="s">
        <v>236</v>
      </c>
      <c r="J181" s="137">
        <f>BK181</f>
        <v>0</v>
      </c>
      <c r="L181" s="126"/>
      <c r="M181" s="130"/>
      <c r="N181" s="131"/>
      <c r="O181" s="131"/>
      <c r="P181" s="132">
        <f>SUM(P182:P191)</f>
        <v>0</v>
      </c>
      <c r="Q181" s="131"/>
      <c r="R181" s="132">
        <f>SUM(R182:R191)</f>
        <v>0</v>
      </c>
      <c r="S181" s="131"/>
      <c r="T181" s="133">
        <f>SUM(T182:T191)</f>
        <v>0</v>
      </c>
      <c r="AR181" s="127" t="s">
        <v>122</v>
      </c>
      <c r="AT181" s="134" t="s">
        <v>66</v>
      </c>
      <c r="AU181" s="134" t="s">
        <v>74</v>
      </c>
      <c r="AY181" s="127" t="s">
        <v>115</v>
      </c>
      <c r="BK181" s="135">
        <f>SUM(BK182:BK191)</f>
        <v>0</v>
      </c>
    </row>
    <row r="182" spans="1:65" s="2" customFormat="1" ht="14.4" customHeight="1">
      <c r="A182" s="26"/>
      <c r="B182" s="138"/>
      <c r="C182" s="139" t="s">
        <v>180</v>
      </c>
      <c r="D182" s="139" t="s">
        <v>117</v>
      </c>
      <c r="E182" s="140" t="s">
        <v>238</v>
      </c>
      <c r="F182" s="141" t="s">
        <v>239</v>
      </c>
      <c r="G182" s="142" t="s">
        <v>172</v>
      </c>
      <c r="H182" s="143">
        <v>14</v>
      </c>
      <c r="I182" s="143"/>
      <c r="J182" s="143">
        <f t="shared" ref="J182:J191" si="20">ROUND(I182*H182,3)</f>
        <v>0</v>
      </c>
      <c r="K182" s="144"/>
      <c r="L182" s="27"/>
      <c r="M182" s="145" t="s">
        <v>1</v>
      </c>
      <c r="N182" s="146" t="s">
        <v>33</v>
      </c>
      <c r="O182" s="147">
        <v>0</v>
      </c>
      <c r="P182" s="147">
        <f t="shared" ref="P182:P191" si="21">O182*H182</f>
        <v>0</v>
      </c>
      <c r="Q182" s="147">
        <v>0</v>
      </c>
      <c r="R182" s="147">
        <f t="shared" ref="R182:R191" si="22">Q182*H182</f>
        <v>0</v>
      </c>
      <c r="S182" s="147">
        <v>0</v>
      </c>
      <c r="T182" s="148">
        <f t="shared" ref="T182:T191" si="23"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9" t="s">
        <v>150</v>
      </c>
      <c r="AT182" s="149" t="s">
        <v>117</v>
      </c>
      <c r="AU182" s="149" t="s">
        <v>122</v>
      </c>
      <c r="AY182" s="14" t="s">
        <v>115</v>
      </c>
      <c r="BE182" s="150">
        <f t="shared" ref="BE182:BE191" si="24">IF(N182="základná",J182,0)</f>
        <v>0</v>
      </c>
      <c r="BF182" s="150">
        <f t="shared" ref="BF182:BF191" si="25">IF(N182="znížená",J182,0)</f>
        <v>0</v>
      </c>
      <c r="BG182" s="150">
        <f t="shared" ref="BG182:BG191" si="26">IF(N182="zákl. prenesená",J182,0)</f>
        <v>0</v>
      </c>
      <c r="BH182" s="150">
        <f t="shared" ref="BH182:BH191" si="27">IF(N182="zníž. prenesená",J182,0)</f>
        <v>0</v>
      </c>
      <c r="BI182" s="150">
        <f t="shared" ref="BI182:BI191" si="28">IF(N182="nulová",J182,0)</f>
        <v>0</v>
      </c>
      <c r="BJ182" s="14" t="s">
        <v>122</v>
      </c>
      <c r="BK182" s="151">
        <f t="shared" ref="BK182:BK191" si="29">ROUND(I182*H182,3)</f>
        <v>0</v>
      </c>
      <c r="BL182" s="14" t="s">
        <v>150</v>
      </c>
      <c r="BM182" s="149" t="s">
        <v>301</v>
      </c>
    </row>
    <row r="183" spans="1:65" s="2" customFormat="1" ht="14.4" customHeight="1">
      <c r="A183" s="26"/>
      <c r="B183" s="138"/>
      <c r="C183" s="139" t="s">
        <v>244</v>
      </c>
      <c r="D183" s="139" t="s">
        <v>117</v>
      </c>
      <c r="E183" s="140" t="s">
        <v>241</v>
      </c>
      <c r="F183" s="141" t="s">
        <v>242</v>
      </c>
      <c r="G183" s="142" t="s">
        <v>168</v>
      </c>
      <c r="H183" s="143">
        <v>46</v>
      </c>
      <c r="I183" s="143"/>
      <c r="J183" s="143">
        <f t="shared" si="20"/>
        <v>0</v>
      </c>
      <c r="K183" s="144"/>
      <c r="L183" s="27"/>
      <c r="M183" s="145" t="s">
        <v>1</v>
      </c>
      <c r="N183" s="146" t="s">
        <v>33</v>
      </c>
      <c r="O183" s="147">
        <v>0</v>
      </c>
      <c r="P183" s="147">
        <f t="shared" si="21"/>
        <v>0</v>
      </c>
      <c r="Q183" s="147">
        <v>0</v>
      </c>
      <c r="R183" s="147">
        <f t="shared" si="22"/>
        <v>0</v>
      </c>
      <c r="S183" s="147">
        <v>0</v>
      </c>
      <c r="T183" s="148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49" t="s">
        <v>150</v>
      </c>
      <c r="AT183" s="149" t="s">
        <v>117</v>
      </c>
      <c r="AU183" s="149" t="s">
        <v>122</v>
      </c>
      <c r="AY183" s="14" t="s">
        <v>115</v>
      </c>
      <c r="BE183" s="150">
        <f t="shared" si="24"/>
        <v>0</v>
      </c>
      <c r="BF183" s="150">
        <f t="shared" si="25"/>
        <v>0</v>
      </c>
      <c r="BG183" s="150">
        <f t="shared" si="26"/>
        <v>0</v>
      </c>
      <c r="BH183" s="150">
        <f t="shared" si="27"/>
        <v>0</v>
      </c>
      <c r="BI183" s="150">
        <f t="shared" si="28"/>
        <v>0</v>
      </c>
      <c r="BJ183" s="14" t="s">
        <v>122</v>
      </c>
      <c r="BK183" s="151">
        <f t="shared" si="29"/>
        <v>0</v>
      </c>
      <c r="BL183" s="14" t="s">
        <v>150</v>
      </c>
      <c r="BM183" s="149" t="s">
        <v>302</v>
      </c>
    </row>
    <row r="184" spans="1:65" s="2" customFormat="1" ht="14.4" customHeight="1">
      <c r="A184" s="26"/>
      <c r="B184" s="138"/>
      <c r="C184" s="139" t="s">
        <v>216</v>
      </c>
      <c r="D184" s="139" t="s">
        <v>117</v>
      </c>
      <c r="E184" s="140" t="s">
        <v>241</v>
      </c>
      <c r="F184" s="141" t="s">
        <v>242</v>
      </c>
      <c r="G184" s="142" t="s">
        <v>168</v>
      </c>
      <c r="H184" s="143">
        <v>21.2</v>
      </c>
      <c r="I184" s="143"/>
      <c r="J184" s="143">
        <f t="shared" si="20"/>
        <v>0</v>
      </c>
      <c r="K184" s="144"/>
      <c r="L184" s="27"/>
      <c r="M184" s="145" t="s">
        <v>1</v>
      </c>
      <c r="N184" s="146" t="s">
        <v>33</v>
      </c>
      <c r="O184" s="147">
        <v>0</v>
      </c>
      <c r="P184" s="147">
        <f t="shared" si="21"/>
        <v>0</v>
      </c>
      <c r="Q184" s="147">
        <v>0</v>
      </c>
      <c r="R184" s="147">
        <f t="shared" si="22"/>
        <v>0</v>
      </c>
      <c r="S184" s="147">
        <v>0</v>
      </c>
      <c r="T184" s="148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9" t="s">
        <v>150</v>
      </c>
      <c r="AT184" s="149" t="s">
        <v>117</v>
      </c>
      <c r="AU184" s="149" t="s">
        <v>122</v>
      </c>
      <c r="AY184" s="14" t="s">
        <v>115</v>
      </c>
      <c r="BE184" s="150">
        <f t="shared" si="24"/>
        <v>0</v>
      </c>
      <c r="BF184" s="150">
        <f t="shared" si="25"/>
        <v>0</v>
      </c>
      <c r="BG184" s="150">
        <f t="shared" si="26"/>
        <v>0</v>
      </c>
      <c r="BH184" s="150">
        <f t="shared" si="27"/>
        <v>0</v>
      </c>
      <c r="BI184" s="150">
        <f t="shared" si="28"/>
        <v>0</v>
      </c>
      <c r="BJ184" s="14" t="s">
        <v>122</v>
      </c>
      <c r="BK184" s="151">
        <f t="shared" si="29"/>
        <v>0</v>
      </c>
      <c r="BL184" s="14" t="s">
        <v>150</v>
      </c>
      <c r="BM184" s="149" t="s">
        <v>303</v>
      </c>
    </row>
    <row r="185" spans="1:65" s="2" customFormat="1" ht="14.4" customHeight="1">
      <c r="A185" s="26"/>
      <c r="B185" s="138"/>
      <c r="C185" s="139" t="s">
        <v>184</v>
      </c>
      <c r="D185" s="139" t="s">
        <v>117</v>
      </c>
      <c r="E185" s="140" t="s">
        <v>245</v>
      </c>
      <c r="F185" s="141" t="s">
        <v>246</v>
      </c>
      <c r="G185" s="142" t="s">
        <v>168</v>
      </c>
      <c r="H185" s="143">
        <v>58</v>
      </c>
      <c r="I185" s="143"/>
      <c r="J185" s="143">
        <f t="shared" si="20"/>
        <v>0</v>
      </c>
      <c r="K185" s="144"/>
      <c r="L185" s="27"/>
      <c r="M185" s="145" t="s">
        <v>1</v>
      </c>
      <c r="N185" s="146" t="s">
        <v>33</v>
      </c>
      <c r="O185" s="147">
        <v>0</v>
      </c>
      <c r="P185" s="147">
        <f t="shared" si="21"/>
        <v>0</v>
      </c>
      <c r="Q185" s="147">
        <v>0</v>
      </c>
      <c r="R185" s="147">
        <f t="shared" si="22"/>
        <v>0</v>
      </c>
      <c r="S185" s="147">
        <v>0</v>
      </c>
      <c r="T185" s="148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49" t="s">
        <v>150</v>
      </c>
      <c r="AT185" s="149" t="s">
        <v>117</v>
      </c>
      <c r="AU185" s="149" t="s">
        <v>122</v>
      </c>
      <c r="AY185" s="14" t="s">
        <v>115</v>
      </c>
      <c r="BE185" s="150">
        <f t="shared" si="24"/>
        <v>0</v>
      </c>
      <c r="BF185" s="150">
        <f t="shared" si="25"/>
        <v>0</v>
      </c>
      <c r="BG185" s="150">
        <f t="shared" si="26"/>
        <v>0</v>
      </c>
      <c r="BH185" s="150">
        <f t="shared" si="27"/>
        <v>0</v>
      </c>
      <c r="BI185" s="150">
        <f t="shared" si="28"/>
        <v>0</v>
      </c>
      <c r="BJ185" s="14" t="s">
        <v>122</v>
      </c>
      <c r="BK185" s="151">
        <f t="shared" si="29"/>
        <v>0</v>
      </c>
      <c r="BL185" s="14" t="s">
        <v>150</v>
      </c>
      <c r="BM185" s="149" t="s">
        <v>304</v>
      </c>
    </row>
    <row r="186" spans="1:65" s="2" customFormat="1" ht="14.4" customHeight="1">
      <c r="A186" s="26"/>
      <c r="B186" s="138"/>
      <c r="C186" s="139" t="s">
        <v>255</v>
      </c>
      <c r="D186" s="139" t="s">
        <v>117</v>
      </c>
      <c r="E186" s="140" t="s">
        <v>305</v>
      </c>
      <c r="F186" s="141" t="s">
        <v>306</v>
      </c>
      <c r="G186" s="142" t="s">
        <v>168</v>
      </c>
      <c r="H186" s="143">
        <v>80</v>
      </c>
      <c r="I186" s="143"/>
      <c r="J186" s="143">
        <f t="shared" si="20"/>
        <v>0</v>
      </c>
      <c r="K186" s="144"/>
      <c r="L186" s="27"/>
      <c r="M186" s="145" t="s">
        <v>1</v>
      </c>
      <c r="N186" s="146" t="s">
        <v>33</v>
      </c>
      <c r="O186" s="147">
        <v>0</v>
      </c>
      <c r="P186" s="147">
        <f t="shared" si="21"/>
        <v>0</v>
      </c>
      <c r="Q186" s="147">
        <v>0</v>
      </c>
      <c r="R186" s="147">
        <f t="shared" si="22"/>
        <v>0</v>
      </c>
      <c r="S186" s="147">
        <v>0</v>
      </c>
      <c r="T186" s="148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9" t="s">
        <v>150</v>
      </c>
      <c r="AT186" s="149" t="s">
        <v>117</v>
      </c>
      <c r="AU186" s="149" t="s">
        <v>122</v>
      </c>
      <c r="AY186" s="14" t="s">
        <v>115</v>
      </c>
      <c r="BE186" s="150">
        <f t="shared" si="24"/>
        <v>0</v>
      </c>
      <c r="BF186" s="150">
        <f t="shared" si="25"/>
        <v>0</v>
      </c>
      <c r="BG186" s="150">
        <f t="shared" si="26"/>
        <v>0</v>
      </c>
      <c r="BH186" s="150">
        <f t="shared" si="27"/>
        <v>0</v>
      </c>
      <c r="BI186" s="150">
        <f t="shared" si="28"/>
        <v>0</v>
      </c>
      <c r="BJ186" s="14" t="s">
        <v>122</v>
      </c>
      <c r="BK186" s="151">
        <f t="shared" si="29"/>
        <v>0</v>
      </c>
      <c r="BL186" s="14" t="s">
        <v>150</v>
      </c>
      <c r="BM186" s="149" t="s">
        <v>307</v>
      </c>
    </row>
    <row r="187" spans="1:65" s="2" customFormat="1" ht="14.4" customHeight="1">
      <c r="A187" s="26"/>
      <c r="B187" s="138"/>
      <c r="C187" s="139" t="s">
        <v>187</v>
      </c>
      <c r="D187" s="139" t="s">
        <v>117</v>
      </c>
      <c r="E187" s="140" t="s">
        <v>308</v>
      </c>
      <c r="F187" s="141" t="s">
        <v>309</v>
      </c>
      <c r="G187" s="142" t="s">
        <v>172</v>
      </c>
      <c r="H187" s="143">
        <v>10</v>
      </c>
      <c r="I187" s="143"/>
      <c r="J187" s="143">
        <f t="shared" si="20"/>
        <v>0</v>
      </c>
      <c r="K187" s="144"/>
      <c r="L187" s="27"/>
      <c r="M187" s="145" t="s">
        <v>1</v>
      </c>
      <c r="N187" s="146" t="s">
        <v>33</v>
      </c>
      <c r="O187" s="147">
        <v>0</v>
      </c>
      <c r="P187" s="147">
        <f t="shared" si="21"/>
        <v>0</v>
      </c>
      <c r="Q187" s="147">
        <v>0</v>
      </c>
      <c r="R187" s="147">
        <f t="shared" si="22"/>
        <v>0</v>
      </c>
      <c r="S187" s="147">
        <v>0</v>
      </c>
      <c r="T187" s="148">
        <f t="shared" si="2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49" t="s">
        <v>150</v>
      </c>
      <c r="AT187" s="149" t="s">
        <v>117</v>
      </c>
      <c r="AU187" s="149" t="s">
        <v>122</v>
      </c>
      <c r="AY187" s="14" t="s">
        <v>115</v>
      </c>
      <c r="BE187" s="150">
        <f t="shared" si="24"/>
        <v>0</v>
      </c>
      <c r="BF187" s="150">
        <f t="shared" si="25"/>
        <v>0</v>
      </c>
      <c r="BG187" s="150">
        <f t="shared" si="26"/>
        <v>0</v>
      </c>
      <c r="BH187" s="150">
        <f t="shared" si="27"/>
        <v>0</v>
      </c>
      <c r="BI187" s="150">
        <f t="shared" si="28"/>
        <v>0</v>
      </c>
      <c r="BJ187" s="14" t="s">
        <v>122</v>
      </c>
      <c r="BK187" s="151">
        <f t="shared" si="29"/>
        <v>0</v>
      </c>
      <c r="BL187" s="14" t="s">
        <v>150</v>
      </c>
      <c r="BM187" s="149" t="s">
        <v>310</v>
      </c>
    </row>
    <row r="188" spans="1:65" s="2" customFormat="1" ht="14.4" customHeight="1">
      <c r="A188" s="26"/>
      <c r="B188" s="138"/>
      <c r="C188" s="139" t="s">
        <v>268</v>
      </c>
      <c r="D188" s="139" t="s">
        <v>117</v>
      </c>
      <c r="E188" s="140" t="s">
        <v>311</v>
      </c>
      <c r="F188" s="141" t="s">
        <v>312</v>
      </c>
      <c r="G188" s="142" t="s">
        <v>172</v>
      </c>
      <c r="H188" s="143">
        <v>4</v>
      </c>
      <c r="I188" s="143"/>
      <c r="J188" s="143">
        <f t="shared" si="20"/>
        <v>0</v>
      </c>
      <c r="K188" s="144"/>
      <c r="L188" s="27"/>
      <c r="M188" s="145" t="s">
        <v>1</v>
      </c>
      <c r="N188" s="146" t="s">
        <v>33</v>
      </c>
      <c r="O188" s="147">
        <v>0</v>
      </c>
      <c r="P188" s="147">
        <f t="shared" si="21"/>
        <v>0</v>
      </c>
      <c r="Q188" s="147">
        <v>0</v>
      </c>
      <c r="R188" s="147">
        <f t="shared" si="22"/>
        <v>0</v>
      </c>
      <c r="S188" s="147">
        <v>0</v>
      </c>
      <c r="T188" s="148">
        <f t="shared" si="2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49" t="s">
        <v>150</v>
      </c>
      <c r="AT188" s="149" t="s">
        <v>117</v>
      </c>
      <c r="AU188" s="149" t="s">
        <v>122</v>
      </c>
      <c r="AY188" s="14" t="s">
        <v>115</v>
      </c>
      <c r="BE188" s="150">
        <f t="shared" si="24"/>
        <v>0</v>
      </c>
      <c r="BF188" s="150">
        <f t="shared" si="25"/>
        <v>0</v>
      </c>
      <c r="BG188" s="150">
        <f t="shared" si="26"/>
        <v>0</v>
      </c>
      <c r="BH188" s="150">
        <f t="shared" si="27"/>
        <v>0</v>
      </c>
      <c r="BI188" s="150">
        <f t="shared" si="28"/>
        <v>0</v>
      </c>
      <c r="BJ188" s="14" t="s">
        <v>122</v>
      </c>
      <c r="BK188" s="151">
        <f t="shared" si="29"/>
        <v>0</v>
      </c>
      <c r="BL188" s="14" t="s">
        <v>150</v>
      </c>
      <c r="BM188" s="149" t="s">
        <v>313</v>
      </c>
    </row>
    <row r="189" spans="1:65" s="2" customFormat="1" ht="24.15" customHeight="1">
      <c r="A189" s="26"/>
      <c r="B189" s="138"/>
      <c r="C189" s="139" t="s">
        <v>191</v>
      </c>
      <c r="D189" s="139" t="s">
        <v>117</v>
      </c>
      <c r="E189" s="140" t="s">
        <v>314</v>
      </c>
      <c r="F189" s="141" t="s">
        <v>315</v>
      </c>
      <c r="G189" s="142" t="s">
        <v>172</v>
      </c>
      <c r="H189" s="143">
        <v>4</v>
      </c>
      <c r="I189" s="143"/>
      <c r="J189" s="143">
        <f t="shared" si="20"/>
        <v>0</v>
      </c>
      <c r="K189" s="144"/>
      <c r="L189" s="27"/>
      <c r="M189" s="145" t="s">
        <v>1</v>
      </c>
      <c r="N189" s="146" t="s">
        <v>33</v>
      </c>
      <c r="O189" s="147">
        <v>0</v>
      </c>
      <c r="P189" s="147">
        <f t="shared" si="21"/>
        <v>0</v>
      </c>
      <c r="Q189" s="147">
        <v>0</v>
      </c>
      <c r="R189" s="147">
        <f t="shared" si="22"/>
        <v>0</v>
      </c>
      <c r="S189" s="147">
        <v>0</v>
      </c>
      <c r="T189" s="148">
        <f t="shared" si="2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49" t="s">
        <v>150</v>
      </c>
      <c r="AT189" s="149" t="s">
        <v>117</v>
      </c>
      <c r="AU189" s="149" t="s">
        <v>122</v>
      </c>
      <c r="AY189" s="14" t="s">
        <v>115</v>
      </c>
      <c r="BE189" s="150">
        <f t="shared" si="24"/>
        <v>0</v>
      </c>
      <c r="BF189" s="150">
        <f t="shared" si="25"/>
        <v>0</v>
      </c>
      <c r="BG189" s="150">
        <f t="shared" si="26"/>
        <v>0</v>
      </c>
      <c r="BH189" s="150">
        <f t="shared" si="27"/>
        <v>0</v>
      </c>
      <c r="BI189" s="150">
        <f t="shared" si="28"/>
        <v>0</v>
      </c>
      <c r="BJ189" s="14" t="s">
        <v>122</v>
      </c>
      <c r="BK189" s="151">
        <f t="shared" si="29"/>
        <v>0</v>
      </c>
      <c r="BL189" s="14" t="s">
        <v>150</v>
      </c>
      <c r="BM189" s="149" t="s">
        <v>316</v>
      </c>
    </row>
    <row r="190" spans="1:65" s="2" customFormat="1" ht="24.15" customHeight="1">
      <c r="A190" s="26"/>
      <c r="B190" s="138"/>
      <c r="C190" s="139" t="s">
        <v>317</v>
      </c>
      <c r="D190" s="139" t="s">
        <v>117</v>
      </c>
      <c r="E190" s="140" t="s">
        <v>248</v>
      </c>
      <c r="F190" s="141" t="s">
        <v>249</v>
      </c>
      <c r="G190" s="142" t="s">
        <v>198</v>
      </c>
      <c r="H190" s="143">
        <v>1.8740000000000001</v>
      </c>
      <c r="I190" s="143"/>
      <c r="J190" s="143">
        <f t="shared" si="20"/>
        <v>0</v>
      </c>
      <c r="K190" s="144"/>
      <c r="L190" s="27"/>
      <c r="M190" s="145" t="s">
        <v>1</v>
      </c>
      <c r="N190" s="146" t="s">
        <v>33</v>
      </c>
      <c r="O190" s="147">
        <v>0</v>
      </c>
      <c r="P190" s="147">
        <f t="shared" si="21"/>
        <v>0</v>
      </c>
      <c r="Q190" s="147">
        <v>0</v>
      </c>
      <c r="R190" s="147">
        <f t="shared" si="22"/>
        <v>0</v>
      </c>
      <c r="S190" s="147">
        <v>0</v>
      </c>
      <c r="T190" s="148">
        <f t="shared" si="2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49" t="s">
        <v>150</v>
      </c>
      <c r="AT190" s="149" t="s">
        <v>117</v>
      </c>
      <c r="AU190" s="149" t="s">
        <v>122</v>
      </c>
      <c r="AY190" s="14" t="s">
        <v>115</v>
      </c>
      <c r="BE190" s="150">
        <f t="shared" si="24"/>
        <v>0</v>
      </c>
      <c r="BF190" s="150">
        <f t="shared" si="25"/>
        <v>0</v>
      </c>
      <c r="BG190" s="150">
        <f t="shared" si="26"/>
        <v>0</v>
      </c>
      <c r="BH190" s="150">
        <f t="shared" si="27"/>
        <v>0</v>
      </c>
      <c r="BI190" s="150">
        <f t="shared" si="28"/>
        <v>0</v>
      </c>
      <c r="BJ190" s="14" t="s">
        <v>122</v>
      </c>
      <c r="BK190" s="151">
        <f t="shared" si="29"/>
        <v>0</v>
      </c>
      <c r="BL190" s="14" t="s">
        <v>150</v>
      </c>
      <c r="BM190" s="149" t="s">
        <v>318</v>
      </c>
    </row>
    <row r="191" spans="1:65" s="2" customFormat="1" ht="24.15" customHeight="1">
      <c r="A191" s="26"/>
      <c r="B191" s="138"/>
      <c r="C191" s="139" t="s">
        <v>319</v>
      </c>
      <c r="D191" s="139" t="s">
        <v>117</v>
      </c>
      <c r="E191" s="140" t="s">
        <v>248</v>
      </c>
      <c r="F191" s="141" t="s">
        <v>249</v>
      </c>
      <c r="G191" s="142" t="s">
        <v>198</v>
      </c>
      <c r="H191" s="143">
        <v>0.188</v>
      </c>
      <c r="I191" s="143"/>
      <c r="J191" s="143">
        <f t="shared" si="20"/>
        <v>0</v>
      </c>
      <c r="K191" s="144"/>
      <c r="L191" s="27"/>
      <c r="M191" s="145" t="s">
        <v>1</v>
      </c>
      <c r="N191" s="146" t="s">
        <v>33</v>
      </c>
      <c r="O191" s="147">
        <v>0</v>
      </c>
      <c r="P191" s="147">
        <f t="shared" si="21"/>
        <v>0</v>
      </c>
      <c r="Q191" s="147">
        <v>0</v>
      </c>
      <c r="R191" s="147">
        <f t="shared" si="22"/>
        <v>0</v>
      </c>
      <c r="S191" s="147">
        <v>0</v>
      </c>
      <c r="T191" s="148">
        <f t="shared" si="2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49" t="s">
        <v>150</v>
      </c>
      <c r="AT191" s="149" t="s">
        <v>117</v>
      </c>
      <c r="AU191" s="149" t="s">
        <v>122</v>
      </c>
      <c r="AY191" s="14" t="s">
        <v>115</v>
      </c>
      <c r="BE191" s="150">
        <f t="shared" si="24"/>
        <v>0</v>
      </c>
      <c r="BF191" s="150">
        <f t="shared" si="25"/>
        <v>0</v>
      </c>
      <c r="BG191" s="150">
        <f t="shared" si="26"/>
        <v>0</v>
      </c>
      <c r="BH191" s="150">
        <f t="shared" si="27"/>
        <v>0</v>
      </c>
      <c r="BI191" s="150">
        <f t="shared" si="28"/>
        <v>0</v>
      </c>
      <c r="BJ191" s="14" t="s">
        <v>122</v>
      </c>
      <c r="BK191" s="151">
        <f t="shared" si="29"/>
        <v>0</v>
      </c>
      <c r="BL191" s="14" t="s">
        <v>150</v>
      </c>
      <c r="BM191" s="149" t="s">
        <v>320</v>
      </c>
    </row>
    <row r="192" spans="1:65" s="12" customFormat="1" ht="25.95" customHeight="1">
      <c r="B192" s="126"/>
      <c r="D192" s="127" t="s">
        <v>66</v>
      </c>
      <c r="E192" s="128" t="s">
        <v>251</v>
      </c>
      <c r="F192" s="128" t="s">
        <v>252</v>
      </c>
      <c r="J192" s="129">
        <f>BK192</f>
        <v>0</v>
      </c>
      <c r="L192" s="126"/>
      <c r="M192" s="130"/>
      <c r="N192" s="131"/>
      <c r="O192" s="131"/>
      <c r="P192" s="132">
        <f>P193+P196</f>
        <v>0</v>
      </c>
      <c r="Q192" s="131"/>
      <c r="R192" s="132">
        <f>R193+R196</f>
        <v>0</v>
      </c>
      <c r="S192" s="131"/>
      <c r="T192" s="133">
        <f>T193+T196</f>
        <v>0</v>
      </c>
      <c r="AR192" s="127" t="s">
        <v>134</v>
      </c>
      <c r="AT192" s="134" t="s">
        <v>66</v>
      </c>
      <c r="AU192" s="134" t="s">
        <v>67</v>
      </c>
      <c r="AY192" s="127" t="s">
        <v>115</v>
      </c>
      <c r="BK192" s="135">
        <f>BK193+BK196</f>
        <v>0</v>
      </c>
    </row>
    <row r="193" spans="1:65" s="12" customFormat="1" ht="22.8" customHeight="1">
      <c r="B193" s="126"/>
      <c r="D193" s="127" t="s">
        <v>66</v>
      </c>
      <c r="E193" s="136" t="s">
        <v>253</v>
      </c>
      <c r="F193" s="136" t="s">
        <v>254</v>
      </c>
      <c r="J193" s="137">
        <f>BK193</f>
        <v>0</v>
      </c>
      <c r="L193" s="126"/>
      <c r="M193" s="130"/>
      <c r="N193" s="131"/>
      <c r="O193" s="131"/>
      <c r="P193" s="132">
        <f>SUM(P194:P195)</f>
        <v>0</v>
      </c>
      <c r="Q193" s="131"/>
      <c r="R193" s="132">
        <f>SUM(R194:R195)</f>
        <v>0</v>
      </c>
      <c r="S193" s="131"/>
      <c r="T193" s="133">
        <f>SUM(T194:T195)</f>
        <v>0</v>
      </c>
      <c r="AR193" s="127" t="s">
        <v>134</v>
      </c>
      <c r="AT193" s="134" t="s">
        <v>66</v>
      </c>
      <c r="AU193" s="134" t="s">
        <v>74</v>
      </c>
      <c r="AY193" s="127" t="s">
        <v>115</v>
      </c>
      <c r="BK193" s="135">
        <f>SUM(BK194:BK195)</f>
        <v>0</v>
      </c>
    </row>
    <row r="194" spans="1:65" s="2" customFormat="1" ht="24.15" customHeight="1">
      <c r="A194" s="26"/>
      <c r="B194" s="138"/>
      <c r="C194" s="139" t="s">
        <v>194</v>
      </c>
      <c r="D194" s="139" t="s">
        <v>117</v>
      </c>
      <c r="E194" s="140" t="s">
        <v>256</v>
      </c>
      <c r="F194" s="141" t="s">
        <v>257</v>
      </c>
      <c r="G194" s="142" t="s">
        <v>258</v>
      </c>
      <c r="H194" s="143">
        <v>1</v>
      </c>
      <c r="I194" s="143"/>
      <c r="J194" s="143">
        <f>ROUND(I194*H194,3)</f>
        <v>0</v>
      </c>
      <c r="K194" s="144"/>
      <c r="L194" s="27"/>
      <c r="M194" s="145" t="s">
        <v>1</v>
      </c>
      <c r="N194" s="146" t="s">
        <v>33</v>
      </c>
      <c r="O194" s="147">
        <v>0</v>
      </c>
      <c r="P194" s="147">
        <f>O194*H194</f>
        <v>0</v>
      </c>
      <c r="Q194" s="147">
        <v>0</v>
      </c>
      <c r="R194" s="147">
        <f>Q194*H194</f>
        <v>0</v>
      </c>
      <c r="S194" s="147">
        <v>0</v>
      </c>
      <c r="T194" s="148">
        <f>S194*H194</f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49" t="s">
        <v>121</v>
      </c>
      <c r="AT194" s="149" t="s">
        <v>117</v>
      </c>
      <c r="AU194" s="149" t="s">
        <v>122</v>
      </c>
      <c r="AY194" s="14" t="s">
        <v>115</v>
      </c>
      <c r="BE194" s="150">
        <f>IF(N194="základná",J194,0)</f>
        <v>0</v>
      </c>
      <c r="BF194" s="150">
        <f>IF(N194="znížená",J194,0)</f>
        <v>0</v>
      </c>
      <c r="BG194" s="150">
        <f>IF(N194="zákl. prenesená",J194,0)</f>
        <v>0</v>
      </c>
      <c r="BH194" s="150">
        <f>IF(N194="zníž. prenesená",J194,0)</f>
        <v>0</v>
      </c>
      <c r="BI194" s="150">
        <f>IF(N194="nulová",J194,0)</f>
        <v>0</v>
      </c>
      <c r="BJ194" s="14" t="s">
        <v>122</v>
      </c>
      <c r="BK194" s="151">
        <f>ROUND(I194*H194,3)</f>
        <v>0</v>
      </c>
      <c r="BL194" s="14" t="s">
        <v>121</v>
      </c>
      <c r="BM194" s="149" t="s">
        <v>321</v>
      </c>
    </row>
    <row r="195" spans="1:65" s="2" customFormat="1" ht="24.15" customHeight="1">
      <c r="A195" s="26"/>
      <c r="B195" s="138"/>
      <c r="C195" s="139" t="s">
        <v>322</v>
      </c>
      <c r="D195" s="139" t="s">
        <v>117</v>
      </c>
      <c r="E195" s="140" t="s">
        <v>260</v>
      </c>
      <c r="F195" s="141" t="s">
        <v>261</v>
      </c>
      <c r="G195" s="142" t="s">
        <v>258</v>
      </c>
      <c r="H195" s="143">
        <v>60</v>
      </c>
      <c r="I195" s="143"/>
      <c r="J195" s="143">
        <f>ROUND(I195*H195,3)</f>
        <v>0</v>
      </c>
      <c r="K195" s="144"/>
      <c r="L195" s="27"/>
      <c r="M195" s="145" t="s">
        <v>1</v>
      </c>
      <c r="N195" s="146" t="s">
        <v>33</v>
      </c>
      <c r="O195" s="147">
        <v>0</v>
      </c>
      <c r="P195" s="147">
        <f>O195*H195</f>
        <v>0</v>
      </c>
      <c r="Q195" s="147">
        <v>0</v>
      </c>
      <c r="R195" s="147">
        <f>Q195*H195</f>
        <v>0</v>
      </c>
      <c r="S195" s="147">
        <v>0</v>
      </c>
      <c r="T195" s="148">
        <f>S195*H195</f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49" t="s">
        <v>121</v>
      </c>
      <c r="AT195" s="149" t="s">
        <v>117</v>
      </c>
      <c r="AU195" s="149" t="s">
        <v>122</v>
      </c>
      <c r="AY195" s="14" t="s">
        <v>115</v>
      </c>
      <c r="BE195" s="150">
        <f>IF(N195="základná",J195,0)</f>
        <v>0</v>
      </c>
      <c r="BF195" s="150">
        <f>IF(N195="znížená",J195,0)</f>
        <v>0</v>
      </c>
      <c r="BG195" s="150">
        <f>IF(N195="zákl. prenesená",J195,0)</f>
        <v>0</v>
      </c>
      <c r="BH195" s="150">
        <f>IF(N195="zníž. prenesená",J195,0)</f>
        <v>0</v>
      </c>
      <c r="BI195" s="150">
        <f>IF(N195="nulová",J195,0)</f>
        <v>0</v>
      </c>
      <c r="BJ195" s="14" t="s">
        <v>122</v>
      </c>
      <c r="BK195" s="151">
        <f>ROUND(I195*H195,3)</f>
        <v>0</v>
      </c>
      <c r="BL195" s="14" t="s">
        <v>121</v>
      </c>
      <c r="BM195" s="149" t="s">
        <v>323</v>
      </c>
    </row>
    <row r="196" spans="1:65" s="12" customFormat="1" ht="22.8" customHeight="1">
      <c r="B196" s="126"/>
      <c r="D196" s="127" t="s">
        <v>66</v>
      </c>
      <c r="E196" s="136" t="s">
        <v>324</v>
      </c>
      <c r="F196" s="136" t="s">
        <v>325</v>
      </c>
      <c r="J196" s="137">
        <f>BK196</f>
        <v>0</v>
      </c>
      <c r="L196" s="126"/>
      <c r="M196" s="130"/>
      <c r="N196" s="131"/>
      <c r="O196" s="131"/>
      <c r="P196" s="132">
        <f>SUM(P197:P198)</f>
        <v>0</v>
      </c>
      <c r="Q196" s="131"/>
      <c r="R196" s="132">
        <f>SUM(R197:R198)</f>
        <v>0</v>
      </c>
      <c r="S196" s="131"/>
      <c r="T196" s="133">
        <f>SUM(T197:T198)</f>
        <v>0</v>
      </c>
      <c r="AR196" s="127" t="s">
        <v>134</v>
      </c>
      <c r="AT196" s="134" t="s">
        <v>66</v>
      </c>
      <c r="AU196" s="134" t="s">
        <v>74</v>
      </c>
      <c r="AY196" s="127" t="s">
        <v>115</v>
      </c>
      <c r="BK196" s="135">
        <f>SUM(BK197:BK198)</f>
        <v>0</v>
      </c>
    </row>
    <row r="197" spans="1:65" s="2" customFormat="1" ht="24.15" customHeight="1">
      <c r="A197" s="26"/>
      <c r="B197" s="138"/>
      <c r="C197" s="139" t="s">
        <v>199</v>
      </c>
      <c r="D197" s="139" t="s">
        <v>117</v>
      </c>
      <c r="E197" s="140" t="s">
        <v>326</v>
      </c>
      <c r="F197" s="141" t="s">
        <v>327</v>
      </c>
      <c r="G197" s="142" t="s">
        <v>258</v>
      </c>
      <c r="H197" s="143">
        <v>1</v>
      </c>
      <c r="I197" s="143"/>
      <c r="J197" s="143">
        <f>ROUND(I197*H197,3)</f>
        <v>0</v>
      </c>
      <c r="K197" s="144"/>
      <c r="L197" s="27"/>
      <c r="M197" s="145" t="s">
        <v>1</v>
      </c>
      <c r="N197" s="146" t="s">
        <v>33</v>
      </c>
      <c r="O197" s="147">
        <v>0</v>
      </c>
      <c r="P197" s="147">
        <f>O197*H197</f>
        <v>0</v>
      </c>
      <c r="Q197" s="147">
        <v>0</v>
      </c>
      <c r="R197" s="147">
        <f>Q197*H197</f>
        <v>0</v>
      </c>
      <c r="S197" s="147">
        <v>0</v>
      </c>
      <c r="T197" s="148">
        <f>S197*H197</f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49" t="s">
        <v>121</v>
      </c>
      <c r="AT197" s="149" t="s">
        <v>117</v>
      </c>
      <c r="AU197" s="149" t="s">
        <v>122</v>
      </c>
      <c r="AY197" s="14" t="s">
        <v>115</v>
      </c>
      <c r="BE197" s="150">
        <f>IF(N197="základná",J197,0)</f>
        <v>0</v>
      </c>
      <c r="BF197" s="150">
        <f>IF(N197="znížená",J197,0)</f>
        <v>0</v>
      </c>
      <c r="BG197" s="150">
        <f>IF(N197="zákl. prenesená",J197,0)</f>
        <v>0</v>
      </c>
      <c r="BH197" s="150">
        <f>IF(N197="zníž. prenesená",J197,0)</f>
        <v>0</v>
      </c>
      <c r="BI197" s="150">
        <f>IF(N197="nulová",J197,0)</f>
        <v>0</v>
      </c>
      <c r="BJ197" s="14" t="s">
        <v>122</v>
      </c>
      <c r="BK197" s="151">
        <f>ROUND(I197*H197,3)</f>
        <v>0</v>
      </c>
      <c r="BL197" s="14" t="s">
        <v>121</v>
      </c>
      <c r="BM197" s="149" t="s">
        <v>328</v>
      </c>
    </row>
    <row r="198" spans="1:65" s="2" customFormat="1" ht="24.15" customHeight="1">
      <c r="A198" s="26"/>
      <c r="B198" s="138"/>
      <c r="C198" s="139" t="s">
        <v>220</v>
      </c>
      <c r="D198" s="139" t="s">
        <v>117</v>
      </c>
      <c r="E198" s="140" t="s">
        <v>326</v>
      </c>
      <c r="F198" s="141" t="s">
        <v>327</v>
      </c>
      <c r="G198" s="142" t="s">
        <v>258</v>
      </c>
      <c r="H198" s="143">
        <v>1</v>
      </c>
      <c r="I198" s="143"/>
      <c r="J198" s="143">
        <f>ROUND(I198*H198,3)</f>
        <v>0</v>
      </c>
      <c r="K198" s="144"/>
      <c r="L198" s="27"/>
      <c r="M198" s="161" t="s">
        <v>1</v>
      </c>
      <c r="N198" s="162" t="s">
        <v>33</v>
      </c>
      <c r="O198" s="163">
        <v>0</v>
      </c>
      <c r="P198" s="163">
        <f>O198*H198</f>
        <v>0</v>
      </c>
      <c r="Q198" s="163">
        <v>0</v>
      </c>
      <c r="R198" s="163">
        <f>Q198*H198</f>
        <v>0</v>
      </c>
      <c r="S198" s="163">
        <v>0</v>
      </c>
      <c r="T198" s="164">
        <f>S198*H198</f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49" t="s">
        <v>121</v>
      </c>
      <c r="AT198" s="149" t="s">
        <v>117</v>
      </c>
      <c r="AU198" s="149" t="s">
        <v>122</v>
      </c>
      <c r="AY198" s="14" t="s">
        <v>115</v>
      </c>
      <c r="BE198" s="150">
        <f>IF(N198="základná",J198,0)</f>
        <v>0</v>
      </c>
      <c r="BF198" s="150">
        <f>IF(N198="znížená",J198,0)</f>
        <v>0</v>
      </c>
      <c r="BG198" s="150">
        <f>IF(N198="zákl. prenesená",J198,0)</f>
        <v>0</v>
      </c>
      <c r="BH198" s="150">
        <f>IF(N198="zníž. prenesená",J198,0)</f>
        <v>0</v>
      </c>
      <c r="BI198" s="150">
        <f>IF(N198="nulová",J198,0)</f>
        <v>0</v>
      </c>
      <c r="BJ198" s="14" t="s">
        <v>122</v>
      </c>
      <c r="BK198" s="151">
        <f>ROUND(I198*H198,3)</f>
        <v>0</v>
      </c>
      <c r="BL198" s="14" t="s">
        <v>121</v>
      </c>
      <c r="BM198" s="149" t="s">
        <v>329</v>
      </c>
    </row>
    <row r="199" spans="1:65" s="2" customFormat="1" ht="6.9" customHeight="1">
      <c r="A199" s="26"/>
      <c r="B199" s="41"/>
      <c r="C199" s="42"/>
      <c r="D199" s="42"/>
      <c r="E199" s="42"/>
      <c r="F199" s="42"/>
      <c r="G199" s="42"/>
      <c r="H199" s="42"/>
      <c r="I199" s="42"/>
      <c r="J199" s="42"/>
      <c r="K199" s="42"/>
      <c r="L199" s="27"/>
      <c r="M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</row>
  </sheetData>
  <autoFilter ref="C129:K198" xr:uid="{00000000-0009-0000-0000-000003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01 - Oprava fasády a výme...</vt:lpstr>
      <vt:lpstr>02 - Oprava fasády a výme...</vt:lpstr>
      <vt:lpstr>03 - Oprava fasády a výme...</vt:lpstr>
      <vt:lpstr>'01 - Oprava fasády a výme...'!Názvy_tlače</vt:lpstr>
      <vt:lpstr>'02 - Oprava fasády a výme...'!Názvy_tlače</vt:lpstr>
      <vt:lpstr>'03 - Oprava fasády a výme...'!Názvy_tlače</vt:lpstr>
      <vt:lpstr>'Rekapitulácia stavby'!Názvy_tlače</vt:lpstr>
      <vt:lpstr>'01 - Oprava fasády a výme...'!Oblasť_tlače</vt:lpstr>
      <vt:lpstr>'02 - Oprava fasády a výme...'!Oblasť_tlače</vt:lpstr>
      <vt:lpstr>'03 - Oprava fasády a výme...'!Oblasť_tlače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Bystrianský</dc:creator>
  <cp:lastModifiedBy>zamestnanec</cp:lastModifiedBy>
  <dcterms:created xsi:type="dcterms:W3CDTF">2021-05-19T07:44:02Z</dcterms:created>
  <dcterms:modified xsi:type="dcterms:W3CDTF">2021-05-23T15:29:59Z</dcterms:modified>
</cp:coreProperties>
</file>