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615" windowWidth="13095" windowHeight="6855"/>
  </bookViews>
  <sheets>
    <sheet name="Rekapitulácia stavby" sheetId="1" r:id="rId1"/>
    <sheet name="01 - Oprava sociálnych za..." sheetId="2" r:id="rId2"/>
    <sheet name="02 - Oprava sociálnych za..." sheetId="3" r:id="rId3"/>
    <sheet name="03 - Oprava sociálnych za..." sheetId="4" r:id="rId4"/>
  </sheets>
  <definedNames>
    <definedName name="_xlnm._FilterDatabase" localSheetId="1" hidden="1">'01 - Oprava sociálnych za...'!$C$135:$K$263</definedName>
    <definedName name="_xlnm._FilterDatabase" localSheetId="2" hidden="1">'02 - Oprava sociálnych za...'!$C$135:$K$264</definedName>
    <definedName name="_xlnm._FilterDatabase" localSheetId="3" hidden="1">'03 - Oprava sociálnych za...'!$C$135:$K$264</definedName>
    <definedName name="_xlnm.Print_Titles" localSheetId="1">'01 - Oprava sociálnych za...'!$135:$135</definedName>
    <definedName name="_xlnm.Print_Titles" localSheetId="2">'02 - Oprava sociálnych za...'!$135:$135</definedName>
    <definedName name="_xlnm.Print_Titles" localSheetId="3">'03 - Oprava sociálnych za...'!$135:$135</definedName>
    <definedName name="_xlnm.Print_Titles" localSheetId="0">'Rekapitulácia stavby'!$92:$92</definedName>
    <definedName name="_xlnm.Print_Area" localSheetId="1">'01 - Oprava sociálnych za...'!$C$4:$J$76,'01 - Oprava sociálnych za...'!$C$82:$J$117,'01 - Oprava sociálnych za...'!$C$123:$K$263</definedName>
    <definedName name="_xlnm.Print_Area" localSheetId="2">'02 - Oprava sociálnych za...'!$C$4:$J$76,'02 - Oprava sociálnych za...'!$C$82:$J$117,'02 - Oprava sociálnych za...'!$C$123:$K$264</definedName>
    <definedName name="_xlnm.Print_Area" localSheetId="3">'03 - Oprava sociálnych za...'!$C$4:$J$76,'03 - Oprava sociálnych za...'!$C$82:$J$117,'03 - Oprava sociálnych za...'!$C$123:$K$264</definedName>
    <definedName name="_xlnm.Print_Area" localSheetId="0">'Rekapitulácia stavby'!$D$4:$AO$76,'Rekapitulácia stavby'!$C$82:$AQ$98</definedName>
  </definedNames>
  <calcPr calcId="124519"/>
</workbook>
</file>

<file path=xl/calcChain.xml><?xml version="1.0" encoding="utf-8"?>
<calcChain xmlns="http://schemas.openxmlformats.org/spreadsheetml/2006/main">
  <c r="J37" i="4"/>
  <c r="J36"/>
  <c r="AY97" i="1"/>
  <c r="J35" i="4"/>
  <c r="AX97" i="1"/>
  <c r="BI264" i="4"/>
  <c r="BH264"/>
  <c r="BG264"/>
  <c r="BE264"/>
  <c r="T264"/>
  <c r="T263" s="1"/>
  <c r="R264"/>
  <c r="R263" s="1"/>
  <c r="P264"/>
  <c r="P263" s="1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T252" s="1"/>
  <c r="R253"/>
  <c r="R252" s="1"/>
  <c r="P253"/>
  <c r="P252" s="1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T232"/>
  <c r="R233"/>
  <c r="R232" s="1"/>
  <c r="P233"/>
  <c r="P232" s="1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T167"/>
  <c r="R168"/>
  <c r="R167"/>
  <c r="P168"/>
  <c r="P167" s="1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 s="1"/>
  <c r="P139"/>
  <c r="P138" s="1"/>
  <c r="F132"/>
  <c r="F130"/>
  <c r="E128"/>
  <c r="F91"/>
  <c r="F89"/>
  <c r="E87"/>
  <c r="J24"/>
  <c r="E24"/>
  <c r="J92" s="1"/>
  <c r="J23"/>
  <c r="J21"/>
  <c r="E21"/>
  <c r="J132" s="1"/>
  <c r="J20"/>
  <c r="J18"/>
  <c r="E18"/>
  <c r="F133" s="1"/>
  <c r="J17"/>
  <c r="J12"/>
  <c r="J89" s="1"/>
  <c r="E7"/>
  <c r="E85"/>
  <c r="J37" i="3"/>
  <c r="J36"/>
  <c r="AY96" i="1" s="1"/>
  <c r="J35" i="3"/>
  <c r="AX96" i="1" s="1"/>
  <c r="BI264" i="3"/>
  <c r="BH264"/>
  <c r="BG264"/>
  <c r="BE264"/>
  <c r="T264"/>
  <c r="T263" s="1"/>
  <c r="R264"/>
  <c r="R263" s="1"/>
  <c r="P264"/>
  <c r="P263" s="1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T252"/>
  <c r="R253"/>
  <c r="R252"/>
  <c r="P253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T232" s="1"/>
  <c r="R233"/>
  <c r="R232" s="1"/>
  <c r="P233"/>
  <c r="P232" s="1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T167" s="1"/>
  <c r="R168"/>
  <c r="R167" s="1"/>
  <c r="P168"/>
  <c r="P167" s="1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 s="1"/>
  <c r="F132"/>
  <c r="F130"/>
  <c r="E128"/>
  <c r="F91"/>
  <c r="F89"/>
  <c r="E87"/>
  <c r="J24"/>
  <c r="E24"/>
  <c r="J133" s="1"/>
  <c r="J23"/>
  <c r="J21"/>
  <c r="E21"/>
  <c r="J91" s="1"/>
  <c r="J20"/>
  <c r="J18"/>
  <c r="E18"/>
  <c r="F133" s="1"/>
  <c r="J17"/>
  <c r="J12"/>
  <c r="J89" s="1"/>
  <c r="E7"/>
  <c r="E85"/>
  <c r="J37" i="2"/>
  <c r="J36"/>
  <c r="AY95" i="1" s="1"/>
  <c r="J35" i="2"/>
  <c r="AX95" i="1" s="1"/>
  <c r="BI263" i="2"/>
  <c r="BH263"/>
  <c r="BG263"/>
  <c r="BE263"/>
  <c r="T263"/>
  <c r="T262" s="1"/>
  <c r="R263"/>
  <c r="R262" s="1"/>
  <c r="P263"/>
  <c r="P262" s="1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2"/>
  <c r="BH252"/>
  <c r="BG252"/>
  <c r="BE252"/>
  <c r="T252"/>
  <c r="T251"/>
  <c r="R252"/>
  <c r="R251" s="1"/>
  <c r="P252"/>
  <c r="P251" s="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T231"/>
  <c r="R232"/>
  <c r="R231"/>
  <c r="P232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T166"/>
  <c r="R167"/>
  <c r="R166" s="1"/>
  <c r="P167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 s="1"/>
  <c r="P139"/>
  <c r="P138" s="1"/>
  <c r="F132"/>
  <c r="F130"/>
  <c r="E128"/>
  <c r="F91"/>
  <c r="F89"/>
  <c r="E87"/>
  <c r="J24"/>
  <c r="E24"/>
  <c r="J133" s="1"/>
  <c r="J23"/>
  <c r="J21"/>
  <c r="E21"/>
  <c r="J132" s="1"/>
  <c r="J20"/>
  <c r="J18"/>
  <c r="E18"/>
  <c r="F133" s="1"/>
  <c r="J17"/>
  <c r="J12"/>
  <c r="J130" s="1"/>
  <c r="E7"/>
  <c r="E126"/>
  <c r="L90" i="1"/>
  <c r="AM90"/>
  <c r="AM89"/>
  <c r="L89"/>
  <c r="AM87"/>
  <c r="L87"/>
  <c r="L85"/>
  <c r="L84"/>
  <c r="BK264" i="4"/>
  <c r="BK262"/>
  <c r="BK261"/>
  <c r="BK260"/>
  <c r="J259"/>
  <c r="J258"/>
  <c r="J257"/>
  <c r="J256"/>
  <c r="BK253"/>
  <c r="BK251"/>
  <c r="BK250"/>
  <c r="BK249"/>
  <c r="BK248"/>
  <c r="BK247"/>
  <c r="J246"/>
  <c r="J245"/>
  <c r="J242"/>
  <c r="J240"/>
  <c r="BK239"/>
  <c r="J238"/>
  <c r="BK236"/>
  <c r="J235"/>
  <c r="J233"/>
  <c r="J231"/>
  <c r="J230"/>
  <c r="J229"/>
  <c r="BK227"/>
  <c r="J226"/>
  <c r="BK225"/>
  <c r="BK223"/>
  <c r="BK221"/>
  <c r="J217"/>
  <c r="BK216"/>
  <c r="J211"/>
  <c r="BK204"/>
  <c r="BK201"/>
  <c r="J200"/>
  <c r="BK197"/>
  <c r="J195"/>
  <c r="BK193"/>
  <c r="BK192"/>
  <c r="J191"/>
  <c r="BK190"/>
  <c r="BK186"/>
  <c r="J180"/>
  <c r="BK179"/>
  <c r="J164"/>
  <c r="J162"/>
  <c r="BK159"/>
  <c r="BK150"/>
  <c r="J146"/>
  <c r="BK145"/>
  <c r="BK139"/>
  <c r="BK264" i="3"/>
  <c r="J262"/>
  <c r="BK261"/>
  <c r="BK258"/>
  <c r="BK249"/>
  <c r="J244"/>
  <c r="J242"/>
  <c r="BK238"/>
  <c r="J237"/>
  <c r="J233"/>
  <c r="BK231"/>
  <c r="BK227"/>
  <c r="J226"/>
  <c r="BK223"/>
  <c r="BK219"/>
  <c r="J217"/>
  <c r="J211"/>
  <c r="J209"/>
  <c r="BK207"/>
  <c r="BK202"/>
  <c r="BK201"/>
  <c r="BK199"/>
  <c r="BK196"/>
  <c r="J195"/>
  <c r="J188"/>
  <c r="BK184"/>
  <c r="BK183"/>
  <c r="J181"/>
  <c r="J178"/>
  <c r="J177"/>
  <c r="BK174"/>
  <c r="BK173"/>
  <c r="BK168"/>
  <c r="J165"/>
  <c r="J163"/>
  <c r="BK160"/>
  <c r="BK152"/>
  <c r="BK146"/>
  <c r="BK139"/>
  <c r="J263" i="2"/>
  <c r="J261"/>
  <c r="BK260"/>
  <c r="J259"/>
  <c r="J257"/>
  <c r="BK255"/>
  <c r="BK250"/>
  <c r="BK247"/>
  <c r="BK244"/>
  <c r="BK239"/>
  <c r="BK236"/>
  <c r="BK230"/>
  <c r="J228"/>
  <c r="J224"/>
  <c r="J213"/>
  <c r="BK209"/>
  <c r="J208"/>
  <c r="BK205"/>
  <c r="J201"/>
  <c r="J198"/>
  <c r="BK197"/>
  <c r="BK188"/>
  <c r="BK187"/>
  <c r="J185"/>
  <c r="J184"/>
  <c r="BK180"/>
  <c r="BK176"/>
  <c r="BK175"/>
  <c r="J173"/>
  <c r="BK171"/>
  <c r="BK167"/>
  <c r="BK164"/>
  <c r="J163"/>
  <c r="J157"/>
  <c r="BK156"/>
  <c r="BK153"/>
  <c r="BK148"/>
  <c r="J147"/>
  <c r="BK146"/>
  <c r="J145"/>
  <c r="J264" i="4"/>
  <c r="J262"/>
  <c r="J261"/>
  <c r="J260"/>
  <c r="BK259"/>
  <c r="BK258"/>
  <c r="BK257"/>
  <c r="BK256"/>
  <c r="J253"/>
  <c r="J251"/>
  <c r="J250"/>
  <c r="J249"/>
  <c r="J248"/>
  <c r="J247"/>
  <c r="BK246"/>
  <c r="BK245"/>
  <c r="J244"/>
  <c r="BK240"/>
  <c r="BK237"/>
  <c r="J236"/>
  <c r="BK230"/>
  <c r="BK226"/>
  <c r="J224"/>
  <c r="J223"/>
  <c r="J221"/>
  <c r="BK217"/>
  <c r="J216"/>
  <c r="J213"/>
  <c r="BK209"/>
  <c r="J205"/>
  <c r="J201"/>
  <c r="BK199"/>
  <c r="BK189"/>
  <c r="BK184"/>
  <c r="BK183"/>
  <c r="BK182"/>
  <c r="BK178"/>
  <c r="BK177"/>
  <c r="J172"/>
  <c r="J165"/>
  <c r="J163"/>
  <c r="BK160"/>
  <c r="BK158"/>
  <c r="BK154"/>
  <c r="J153"/>
  <c r="BK148"/>
  <c r="J147"/>
  <c r="J142"/>
  <c r="BK141"/>
  <c r="J260" i="3"/>
  <c r="BK259"/>
  <c r="BK257"/>
  <c r="BK250"/>
  <c r="J248"/>
  <c r="J247"/>
  <c r="BK246"/>
  <c r="J245"/>
  <c r="BK244"/>
  <c r="BK240"/>
  <c r="BK239"/>
  <c r="J235"/>
  <c r="J229"/>
  <c r="BK225"/>
  <c r="J221"/>
  <c r="J216"/>
  <c r="BK210"/>
  <c r="J208"/>
  <c r="J206"/>
  <c r="J205"/>
  <c r="J203"/>
  <c r="J201"/>
  <c r="BK197"/>
  <c r="BK195"/>
  <c r="BK193"/>
  <c r="BK192"/>
  <c r="J190"/>
  <c r="BK189"/>
  <c r="BK186"/>
  <c r="J184"/>
  <c r="BK181"/>
  <c r="BK179"/>
  <c r="BK178"/>
  <c r="BK177"/>
  <c r="BK176"/>
  <c r="BK165"/>
  <c r="BK162"/>
  <c r="J159"/>
  <c r="BK155"/>
  <c r="J153"/>
  <c r="BK151"/>
  <c r="BK150"/>
  <c r="BK148"/>
  <c r="J147"/>
  <c r="J145"/>
  <c r="BK143"/>
  <c r="BK257" i="2"/>
  <c r="BK256"/>
  <c r="J255"/>
  <c r="BK252"/>
  <c r="J250"/>
  <c r="J248"/>
  <c r="BK246"/>
  <c r="BK245"/>
  <c r="J244"/>
  <c r="J238"/>
  <c r="BK229"/>
  <c r="BK225"/>
  <c r="BK223"/>
  <c r="J212"/>
  <c r="J210"/>
  <c r="BK208"/>
  <c r="J207"/>
  <c r="J206"/>
  <c r="BK204"/>
  <c r="BK202"/>
  <c r="J200"/>
  <c r="BK199"/>
  <c r="BK196"/>
  <c r="J194"/>
  <c r="BK193"/>
  <c r="BK192"/>
  <c r="J191"/>
  <c r="J187"/>
  <c r="J183"/>
  <c r="BK179"/>
  <c r="BK177"/>
  <c r="J176"/>
  <c r="BK170"/>
  <c r="J167"/>
  <c r="J165"/>
  <c r="J161"/>
  <c r="BK159"/>
  <c r="J158"/>
  <c r="J156"/>
  <c r="J155"/>
  <c r="BK154"/>
  <c r="BK152"/>
  <c r="BK150"/>
  <c r="BK244" i="4"/>
  <c r="BK242"/>
  <c r="J239"/>
  <c r="BK238"/>
  <c r="J237"/>
  <c r="BK235"/>
  <c r="BK233"/>
  <c r="BK231"/>
  <c r="J227"/>
  <c r="J222"/>
  <c r="J219"/>
  <c r="J218"/>
  <c r="J214"/>
  <c r="BK213"/>
  <c r="BK211"/>
  <c r="BK210"/>
  <c r="J209"/>
  <c r="J208"/>
  <c r="J207"/>
  <c r="J206"/>
  <c r="J204"/>
  <c r="BK203"/>
  <c r="BK202"/>
  <c r="BK198"/>
  <c r="J197"/>
  <c r="BK196"/>
  <c r="J194"/>
  <c r="J193"/>
  <c r="J192"/>
  <c r="J186"/>
  <c r="J185"/>
  <c r="J183"/>
  <c r="J179"/>
  <c r="J178"/>
  <c r="BK176"/>
  <c r="BK174"/>
  <c r="J171"/>
  <c r="BK168"/>
  <c r="BK164"/>
  <c r="BK163"/>
  <c r="J161"/>
  <c r="J159"/>
  <c r="J157"/>
  <c r="BK155"/>
  <c r="BK153"/>
  <c r="BK147"/>
  <c r="BK144"/>
  <c r="J143"/>
  <c r="BK260" i="3"/>
  <c r="J258"/>
  <c r="BK256"/>
  <c r="BK248"/>
  <c r="BK247"/>
  <c r="J246"/>
  <c r="BK242"/>
  <c r="BK237"/>
  <c r="J236"/>
  <c r="BK235"/>
  <c r="J227"/>
  <c r="BK226"/>
  <c r="J224"/>
  <c r="BK222"/>
  <c r="J219"/>
  <c r="BK214"/>
  <c r="J213"/>
  <c r="BK206"/>
  <c r="J204"/>
  <c r="J202"/>
  <c r="J200"/>
  <c r="J199"/>
  <c r="BK198"/>
  <c r="J196"/>
  <c r="BK194"/>
  <c r="J193"/>
  <c r="BK190"/>
  <c r="J189"/>
  <c r="BK185"/>
  <c r="J182"/>
  <c r="J180"/>
  <c r="J172"/>
  <c r="BK171"/>
  <c r="J166"/>
  <c r="J164"/>
  <c r="BK163"/>
  <c r="J162"/>
  <c r="BK159"/>
  <c r="J158"/>
  <c r="BK157"/>
  <c r="J156"/>
  <c r="J155"/>
  <c r="BK154"/>
  <c r="J152"/>
  <c r="J150"/>
  <c r="J148"/>
  <c r="J146"/>
  <c r="BK144"/>
  <c r="BK142"/>
  <c r="J258" i="2"/>
  <c r="J247"/>
  <c r="J243"/>
  <c r="BK241"/>
  <c r="BK234"/>
  <c r="J229"/>
  <c r="J226"/>
  <c r="J225"/>
  <c r="BK222"/>
  <c r="J220"/>
  <c r="J217"/>
  <c r="J216"/>
  <c r="BK215"/>
  <c r="BK212"/>
  <c r="BK206"/>
  <c r="J205"/>
  <c r="J204"/>
  <c r="J203"/>
  <c r="J202"/>
  <c r="BK201"/>
  <c r="J199"/>
  <c r="BK198"/>
  <c r="J197"/>
  <c r="J195"/>
  <c r="J192"/>
  <c r="BK190"/>
  <c r="BK183"/>
  <c r="BK182"/>
  <c r="J179"/>
  <c r="BK178"/>
  <c r="J175"/>
  <c r="BK173"/>
  <c r="J172"/>
  <c r="J170"/>
  <c r="BK163"/>
  <c r="J162"/>
  <c r="BK161"/>
  <c r="BK158"/>
  <c r="BK157"/>
  <c r="J154"/>
  <c r="J152"/>
  <c r="J151"/>
  <c r="J148"/>
  <c r="BK147"/>
  <c r="BK142"/>
  <c r="BK141"/>
  <c r="J139"/>
  <c r="AS94" i="1"/>
  <c r="BK224" i="4"/>
  <c r="BK222"/>
  <c r="BK219"/>
  <c r="BK218"/>
  <c r="BK214"/>
  <c r="J210"/>
  <c r="BK208"/>
  <c r="BK207"/>
  <c r="BK206"/>
  <c r="BK205"/>
  <c r="J203"/>
  <c r="J202"/>
  <c r="J199"/>
  <c r="BK191"/>
  <c r="J190"/>
  <c r="BK188"/>
  <c r="J181"/>
  <c r="J176"/>
  <c r="J174"/>
  <c r="J173"/>
  <c r="BK172"/>
  <c r="BK171"/>
  <c r="J168"/>
  <c r="BK166"/>
  <c r="BK165"/>
  <c r="BK161"/>
  <c r="BK157"/>
  <c r="BK156"/>
  <c r="J154"/>
  <c r="BK152"/>
  <c r="BK151"/>
  <c r="J148"/>
  <c r="BK146"/>
  <c r="J145"/>
  <c r="J144"/>
  <c r="J139"/>
  <c r="J264" i="3"/>
  <c r="BK262"/>
  <c r="J261"/>
  <c r="J259"/>
  <c r="BK253"/>
  <c r="J250"/>
  <c r="J249"/>
  <c r="BK245"/>
  <c r="J240"/>
  <c r="J239"/>
  <c r="J238"/>
  <c r="BK236"/>
  <c r="BK233"/>
  <c r="J231"/>
  <c r="J230"/>
  <c r="J225"/>
  <c r="J223"/>
  <c r="J222"/>
  <c r="BK221"/>
  <c r="J218"/>
  <c r="BK216"/>
  <c r="J214"/>
  <c r="BK211"/>
  <c r="J207"/>
  <c r="BK205"/>
  <c r="BK203"/>
  <c r="BK200"/>
  <c r="J198"/>
  <c r="J197"/>
  <c r="J194"/>
  <c r="J192"/>
  <c r="BK191"/>
  <c r="BK188"/>
  <c r="J186"/>
  <c r="J185"/>
  <c r="BK180"/>
  <c r="J179"/>
  <c r="J176"/>
  <c r="J174"/>
  <c r="J173"/>
  <c r="BK172"/>
  <c r="J171"/>
  <c r="J168"/>
  <c r="BK166"/>
  <c r="BK164"/>
  <c r="J161"/>
  <c r="J160"/>
  <c r="BK158"/>
  <c r="J157"/>
  <c r="BK153"/>
  <c r="BK145"/>
  <c r="J143"/>
  <c r="BK141"/>
  <c r="BK263" i="2"/>
  <c r="BK261"/>
  <c r="J260"/>
  <c r="BK259"/>
  <c r="J249"/>
  <c r="BK248"/>
  <c r="J246"/>
  <c r="J245"/>
  <c r="BK238"/>
  <c r="BK237"/>
  <c r="BK235"/>
  <c r="J234"/>
  <c r="BK232"/>
  <c r="J230"/>
  <c r="BK228"/>
  <c r="BK226"/>
  <c r="J223"/>
  <c r="BK221"/>
  <c r="BK218"/>
  <c r="BK216"/>
  <c r="BK210"/>
  <c r="BK207"/>
  <c r="BK203"/>
  <c r="BK200"/>
  <c r="J196"/>
  <c r="BK195"/>
  <c r="J193"/>
  <c r="J190"/>
  <c r="BK189"/>
  <c r="J188"/>
  <c r="BK185"/>
  <c r="BK184"/>
  <c r="J182"/>
  <c r="BK181"/>
  <c r="J180"/>
  <c r="J178"/>
  <c r="J177"/>
  <c r="BK172"/>
  <c r="J171"/>
  <c r="BK165"/>
  <c r="BK162"/>
  <c r="BK160"/>
  <c r="J159"/>
  <c r="BK155"/>
  <c r="J150"/>
  <c r="BK145"/>
  <c r="J144"/>
  <c r="BK143"/>
  <c r="J141"/>
  <c r="BK139"/>
  <c r="BK229" i="4"/>
  <c r="J225"/>
  <c r="J196"/>
  <c r="BK195"/>
  <c r="BK194"/>
  <c r="J189"/>
  <c r="J188"/>
  <c r="BK185"/>
  <c r="J184"/>
  <c r="J182"/>
  <c r="BK181"/>
  <c r="BK180"/>
  <c r="J177"/>
  <c r="BK173"/>
  <c r="BK200"/>
  <c r="J198"/>
  <c r="J166"/>
  <c r="BK162"/>
  <c r="J160"/>
  <c r="J158"/>
  <c r="J156"/>
  <c r="J155"/>
  <c r="J152"/>
  <c r="J151"/>
  <c r="J150"/>
  <c r="BK143"/>
  <c r="BK142"/>
  <c r="J141"/>
  <c r="J257" i="3"/>
  <c r="J256"/>
  <c r="J253"/>
  <c r="BK251"/>
  <c r="J251"/>
  <c r="BK230"/>
  <c r="BK229"/>
  <c r="BK224"/>
  <c r="BK218"/>
  <c r="BK217"/>
  <c r="BK213"/>
  <c r="J210"/>
  <c r="BK209"/>
  <c r="BK208"/>
  <c r="BK204"/>
  <c r="J191"/>
  <c r="J183"/>
  <c r="BK182"/>
  <c r="BK161"/>
  <c r="BK156"/>
  <c r="J154"/>
  <c r="J151"/>
  <c r="BK147"/>
  <c r="J144"/>
  <c r="J142"/>
  <c r="J141"/>
  <c r="J139"/>
  <c r="BK258" i="2"/>
  <c r="J256"/>
  <c r="J252"/>
  <c r="BK249"/>
  <c r="BK243"/>
  <c r="J241"/>
  <c r="J239"/>
  <c r="J237"/>
  <c r="J236"/>
  <c r="J235"/>
  <c r="J232"/>
  <c r="BK224"/>
  <c r="J222"/>
  <c r="J221"/>
  <c r="BK220"/>
  <c r="J218"/>
  <c r="BK217"/>
  <c r="J215"/>
  <c r="BK213"/>
  <c r="J209"/>
  <c r="BK194"/>
  <c r="BK191"/>
  <c r="J189"/>
  <c r="J181"/>
  <c r="J164"/>
  <c r="J160"/>
  <c r="J153"/>
  <c r="BK151"/>
  <c r="J146"/>
  <c r="BK144"/>
  <c r="J143"/>
  <c r="J142"/>
  <c r="BK140" l="1"/>
  <c r="J140" s="1"/>
  <c r="J99" s="1"/>
  <c r="BK149"/>
  <c r="J149"/>
  <c r="J100" s="1"/>
  <c r="BK174"/>
  <c r="J174" s="1"/>
  <c r="J104" s="1"/>
  <c r="T174"/>
  <c r="P214"/>
  <c r="BK227"/>
  <c r="J227"/>
  <c r="J109"/>
  <c r="P233"/>
  <c r="BK242"/>
  <c r="J242"/>
  <c r="J112"/>
  <c r="R254"/>
  <c r="R253" s="1"/>
  <c r="R140" i="3"/>
  <c r="R137" s="1"/>
  <c r="R149"/>
  <c r="T170"/>
  <c r="T187"/>
  <c r="P212"/>
  <c r="P215"/>
  <c r="P220"/>
  <c r="P228"/>
  <c r="R234"/>
  <c r="T243"/>
  <c r="P149" i="2"/>
  <c r="P174"/>
  <c r="R186"/>
  <c r="T211"/>
  <c r="R214"/>
  <c r="R219"/>
  <c r="T227"/>
  <c r="R233"/>
  <c r="P242"/>
  <c r="T254"/>
  <c r="T253"/>
  <c r="T140" i="3"/>
  <c r="T149"/>
  <c r="T137" s="1"/>
  <c r="BK170"/>
  <c r="R170"/>
  <c r="BK187"/>
  <c r="J187" s="1"/>
  <c r="J105" s="1"/>
  <c r="R212"/>
  <c r="T215"/>
  <c r="T220"/>
  <c r="BK234"/>
  <c r="J234" s="1"/>
  <c r="J111" s="1"/>
  <c r="BK243"/>
  <c r="J243" s="1"/>
  <c r="J112" s="1"/>
  <c r="P255"/>
  <c r="P254" s="1"/>
  <c r="T149" i="2"/>
  <c r="P169"/>
  <c r="R174"/>
  <c r="T186"/>
  <c r="R211"/>
  <c r="T214"/>
  <c r="T219"/>
  <c r="BK233"/>
  <c r="J233" s="1"/>
  <c r="J111" s="1"/>
  <c r="T233"/>
  <c r="T242"/>
  <c r="BK254"/>
  <c r="J254" s="1"/>
  <c r="J115" s="1"/>
  <c r="P140" i="3"/>
  <c r="P137" s="1"/>
  <c r="P149"/>
  <c r="P170"/>
  <c r="R175"/>
  <c r="T175"/>
  <c r="BK212"/>
  <c r="J212" s="1"/>
  <c r="J106" s="1"/>
  <c r="R215"/>
  <c r="R220"/>
  <c r="T228"/>
  <c r="P234"/>
  <c r="R243"/>
  <c r="R255"/>
  <c r="R254" s="1"/>
  <c r="P140" i="2"/>
  <c r="P137" s="1"/>
  <c r="R149"/>
  <c r="BK169"/>
  <c r="J169"/>
  <c r="J103" s="1"/>
  <c r="T169"/>
  <c r="T168" s="1"/>
  <c r="BK186"/>
  <c r="J186" s="1"/>
  <c r="J105" s="1"/>
  <c r="BK211"/>
  <c r="J211"/>
  <c r="J106" s="1"/>
  <c r="BK214"/>
  <c r="J214" s="1"/>
  <c r="J107" s="1"/>
  <c r="P219"/>
  <c r="R227"/>
  <c r="P254"/>
  <c r="P253"/>
  <c r="BK140" i="3"/>
  <c r="J140"/>
  <c r="J99" s="1"/>
  <c r="BK149"/>
  <c r="J149" s="1"/>
  <c r="J100" s="1"/>
  <c r="P175"/>
  <c r="R187"/>
  <c r="T212"/>
  <c r="BK220"/>
  <c r="J220" s="1"/>
  <c r="J108" s="1"/>
  <c r="BK228"/>
  <c r="J228"/>
  <c r="J109" s="1"/>
  <c r="T234"/>
  <c r="T255"/>
  <c r="T254"/>
  <c r="R140" i="2"/>
  <c r="R137"/>
  <c r="T140"/>
  <c r="T137"/>
  <c r="T136" s="1"/>
  <c r="R169"/>
  <c r="P186"/>
  <c r="P211"/>
  <c r="BK219"/>
  <c r="J219"/>
  <c r="J108" s="1"/>
  <c r="P227"/>
  <c r="R242"/>
  <c r="BK175" i="3"/>
  <c r="J175" s="1"/>
  <c r="J104" s="1"/>
  <c r="P187"/>
  <c r="BK215"/>
  <c r="J215" s="1"/>
  <c r="J107" s="1"/>
  <c r="R228"/>
  <c r="P243"/>
  <c r="BK255"/>
  <c r="J255"/>
  <c r="J115" s="1"/>
  <c r="BK140" i="4"/>
  <c r="J140" s="1"/>
  <c r="J99" s="1"/>
  <c r="P140"/>
  <c r="R140"/>
  <c r="T140"/>
  <c r="BK149"/>
  <c r="J149" s="1"/>
  <c r="J100" s="1"/>
  <c r="P149"/>
  <c r="P137" s="1"/>
  <c r="R149"/>
  <c r="R137" s="1"/>
  <c r="T149"/>
  <c r="T137" s="1"/>
  <c r="BK170"/>
  <c r="J170"/>
  <c r="J103" s="1"/>
  <c r="P170"/>
  <c r="R170"/>
  <c r="T170"/>
  <c r="BK175"/>
  <c r="J175" s="1"/>
  <c r="J104" s="1"/>
  <c r="P175"/>
  <c r="R175"/>
  <c r="T175"/>
  <c r="BK187"/>
  <c r="J187" s="1"/>
  <c r="J105" s="1"/>
  <c r="P187"/>
  <c r="R187"/>
  <c r="T187"/>
  <c r="BK212"/>
  <c r="J212" s="1"/>
  <c r="J106" s="1"/>
  <c r="P212"/>
  <c r="R212"/>
  <c r="T212"/>
  <c r="BK215"/>
  <c r="J215" s="1"/>
  <c r="J107" s="1"/>
  <c r="P215"/>
  <c r="R215"/>
  <c r="T215"/>
  <c r="BK220"/>
  <c r="J220" s="1"/>
  <c r="J108" s="1"/>
  <c r="P220"/>
  <c r="R220"/>
  <c r="T220"/>
  <c r="BK228"/>
  <c r="J228" s="1"/>
  <c r="J109" s="1"/>
  <c r="P228"/>
  <c r="R228"/>
  <c r="T228"/>
  <c r="BK234"/>
  <c r="J234" s="1"/>
  <c r="J111" s="1"/>
  <c r="P234"/>
  <c r="R234"/>
  <c r="T234"/>
  <c r="BK243"/>
  <c r="J243" s="1"/>
  <c r="J112" s="1"/>
  <c r="P243"/>
  <c r="R243"/>
  <c r="T243"/>
  <c r="BK255"/>
  <c r="J255" s="1"/>
  <c r="J115" s="1"/>
  <c r="P255"/>
  <c r="P254"/>
  <c r="R255"/>
  <c r="R254"/>
  <c r="T255"/>
  <c r="T254"/>
  <c r="J92" i="2"/>
  <c r="BF150"/>
  <c r="BF154"/>
  <c r="BF167"/>
  <c r="BF183"/>
  <c r="BF190"/>
  <c r="BF192"/>
  <c r="BF208"/>
  <c r="BF212"/>
  <c r="BF216"/>
  <c r="BF223"/>
  <c r="BF229"/>
  <c r="BF230"/>
  <c r="BF234"/>
  <c r="BF248"/>
  <c r="BF255"/>
  <c r="BF258"/>
  <c r="BF259"/>
  <c r="BK166"/>
  <c r="J166"/>
  <c r="J101" s="1"/>
  <c r="BK251"/>
  <c r="J251" s="1"/>
  <c r="J113" s="1"/>
  <c r="E126" i="3"/>
  <c r="J132"/>
  <c r="BF139"/>
  <c r="BF146"/>
  <c r="BF150"/>
  <c r="BF155"/>
  <c r="BF157"/>
  <c r="BF163"/>
  <c r="BF181"/>
  <c r="BF184"/>
  <c r="BF185"/>
  <c r="BF203"/>
  <c r="BF207"/>
  <c r="BF219"/>
  <c r="BF223"/>
  <c r="BF226"/>
  <c r="BF235"/>
  <c r="BF244"/>
  <c r="J91" i="4"/>
  <c r="E126"/>
  <c r="J130"/>
  <c r="J133"/>
  <c r="BF141"/>
  <c r="BF148"/>
  <c r="BF159"/>
  <c r="BF161"/>
  <c r="BF174"/>
  <c r="BF176"/>
  <c r="BF179"/>
  <c r="BF193"/>
  <c r="E85" i="2"/>
  <c r="F92"/>
  <c r="BF141"/>
  <c r="BF143"/>
  <c r="BF148"/>
  <c r="BF159"/>
  <c r="BF161"/>
  <c r="BF164"/>
  <c r="BF173"/>
  <c r="BF176"/>
  <c r="BF179"/>
  <c r="BF180"/>
  <c r="BF181"/>
  <c r="BF187"/>
  <c r="BF188"/>
  <c r="BF199"/>
  <c r="BF209"/>
  <c r="BF215"/>
  <c r="BF217"/>
  <c r="BF220"/>
  <c r="BF225"/>
  <c r="BF241"/>
  <c r="BF244"/>
  <c r="BF252"/>
  <c r="BF257"/>
  <c r="BF260"/>
  <c r="F92" i="3"/>
  <c r="J130"/>
  <c r="BF144"/>
  <c r="BF148"/>
  <c r="BF153"/>
  <c r="BF159"/>
  <c r="BF160"/>
  <c r="BF172"/>
  <c r="BF174"/>
  <c r="BF177"/>
  <c r="BF179"/>
  <c r="BF186"/>
  <c r="BF190"/>
  <c r="BF202"/>
  <c r="BF204"/>
  <c r="BF214"/>
  <c r="BF222"/>
  <c r="BF229"/>
  <c r="BF231"/>
  <c r="BF237"/>
  <c r="BF239"/>
  <c r="BF242"/>
  <c r="BF246"/>
  <c r="BF248"/>
  <c r="BF249"/>
  <c r="BF251"/>
  <c r="BF257"/>
  <c r="BF259"/>
  <c r="BF260"/>
  <c r="BF262"/>
  <c r="BF264"/>
  <c r="BK263"/>
  <c r="J263"/>
  <c r="J116" s="1"/>
  <c r="BF144" i="4"/>
  <c r="BF145"/>
  <c r="BF147"/>
  <c r="BF151"/>
  <c r="BF155"/>
  <c r="BF156"/>
  <c r="BF163"/>
  <c r="BF164"/>
  <c r="BF166"/>
  <c r="BF180"/>
  <c r="BF181"/>
  <c r="BF184"/>
  <c r="BF186"/>
  <c r="BF190"/>
  <c r="BF202"/>
  <c r="BF207"/>
  <c r="BF209"/>
  <c r="BF217"/>
  <c r="J89" i="2"/>
  <c r="J91"/>
  <c r="BF139"/>
  <c r="BF142"/>
  <c r="BF144"/>
  <c r="BF146"/>
  <c r="BF156"/>
  <c r="BF171"/>
  <c r="BF177"/>
  <c r="BF178"/>
  <c r="BF189"/>
  <c r="BF191"/>
  <c r="BF193"/>
  <c r="BF196"/>
  <c r="BF197"/>
  <c r="BF202"/>
  <c r="BF221"/>
  <c r="BF232"/>
  <c r="BF239"/>
  <c r="BF250"/>
  <c r="BK262"/>
  <c r="J262" s="1"/>
  <c r="J116" s="1"/>
  <c r="BF141" i="3"/>
  <c r="BF143"/>
  <c r="BF147"/>
  <c r="BF151"/>
  <c r="BF152"/>
  <c r="BF156"/>
  <c r="BF162"/>
  <c r="BF166"/>
  <c r="BF168"/>
  <c r="BF189"/>
  <c r="BF192"/>
  <c r="BF193"/>
  <c r="BF195"/>
  <c r="BF197"/>
  <c r="BF199"/>
  <c r="BF201"/>
  <c r="BF205"/>
  <c r="BF211"/>
  <c r="BF213"/>
  <c r="BF217"/>
  <c r="BF221"/>
  <c r="BF225"/>
  <c r="BF233"/>
  <c r="BF245"/>
  <c r="BK138"/>
  <c r="BF139" i="4"/>
  <c r="BF142"/>
  <c r="BF143"/>
  <c r="BF150"/>
  <c r="BF152"/>
  <c r="BF153"/>
  <c r="BF154"/>
  <c r="BF165"/>
  <c r="BF173"/>
  <c r="BF177"/>
  <c r="BF182"/>
  <c r="BF204"/>
  <c r="BF213"/>
  <c r="BF218"/>
  <c r="BF219"/>
  <c r="BF222"/>
  <c r="BF226"/>
  <c r="BF233"/>
  <c r="BF235"/>
  <c r="BF238"/>
  <c r="BF239"/>
  <c r="BF246"/>
  <c r="BF248"/>
  <c r="BF151" i="2"/>
  <c r="BF153"/>
  <c r="BF155"/>
  <c r="BF157"/>
  <c r="BF158"/>
  <c r="BF160"/>
  <c r="BF163"/>
  <c r="BF165"/>
  <c r="BF172"/>
  <c r="BF175"/>
  <c r="BF182"/>
  <c r="BF185"/>
  <c r="BF195"/>
  <c r="BF198"/>
  <c r="BF200"/>
  <c r="BF201"/>
  <c r="BF203"/>
  <c r="BF205"/>
  <c r="BF210"/>
  <c r="BF213"/>
  <c r="BF222"/>
  <c r="BF224"/>
  <c r="BF228"/>
  <c r="BF243"/>
  <c r="BF245"/>
  <c r="BF247"/>
  <c r="BF249"/>
  <c r="BK231"/>
  <c r="J231"/>
  <c r="J110" s="1"/>
  <c r="J92" i="3"/>
  <c r="BF142"/>
  <c r="BF154"/>
  <c r="BF158"/>
  <c r="BF161"/>
  <c r="BF164"/>
  <c r="BF171"/>
  <c r="BF176"/>
  <c r="BF178"/>
  <c r="BF182"/>
  <c r="BF183"/>
  <c r="BF188"/>
  <c r="BF191"/>
  <c r="BF194"/>
  <c r="BF196"/>
  <c r="BF209"/>
  <c r="BF224"/>
  <c r="BF227"/>
  <c r="BF238"/>
  <c r="BF247"/>
  <c r="BF250"/>
  <c r="BF256"/>
  <c r="BF258"/>
  <c r="BK232"/>
  <c r="J232"/>
  <c r="J110" s="1"/>
  <c r="BK252"/>
  <c r="J252" s="1"/>
  <c r="J113" s="1"/>
  <c r="F92" i="4"/>
  <c r="BF146"/>
  <c r="BF162"/>
  <c r="BF168"/>
  <c r="BF171"/>
  <c r="BF183"/>
  <c r="BF188"/>
  <c r="BF192"/>
  <c r="BF197"/>
  <c r="BF198"/>
  <c r="BF200"/>
  <c r="BF201"/>
  <c r="BF203"/>
  <c r="BF205"/>
  <c r="BF206"/>
  <c r="BF208"/>
  <c r="BF210"/>
  <c r="BF221"/>
  <c r="BF229"/>
  <c r="BF230"/>
  <c r="BF231"/>
  <c r="BF240"/>
  <c r="BF245"/>
  <c r="BF253"/>
  <c r="BF260"/>
  <c r="BF261"/>
  <c r="BF145" i="2"/>
  <c r="BF147"/>
  <c r="BF152"/>
  <c r="BF162"/>
  <c r="BF170"/>
  <c r="BF184"/>
  <c r="BF194"/>
  <c r="BF204"/>
  <c r="BF206"/>
  <c r="BF207"/>
  <c r="BF218"/>
  <c r="BF226"/>
  <c r="BF235"/>
  <c r="BF236"/>
  <c r="BF237"/>
  <c r="BF238"/>
  <c r="BF246"/>
  <c r="BF256"/>
  <c r="BF261"/>
  <c r="BF263"/>
  <c r="BK138"/>
  <c r="BK137" s="1"/>
  <c r="J137" s="1"/>
  <c r="J97" s="1"/>
  <c r="BF145" i="3"/>
  <c r="BF165"/>
  <c r="BF173"/>
  <c r="BF180"/>
  <c r="BF198"/>
  <c r="BF200"/>
  <c r="BF206"/>
  <c r="BF208"/>
  <c r="BF210"/>
  <c r="BF216"/>
  <c r="BF218"/>
  <c r="BF230"/>
  <c r="BF236"/>
  <c r="BF240"/>
  <c r="BF253"/>
  <c r="BF261"/>
  <c r="BK167"/>
  <c r="J167"/>
  <c r="J101" s="1"/>
  <c r="BF157" i="4"/>
  <c r="BF158"/>
  <c r="BF160"/>
  <c r="BF172"/>
  <c r="BF178"/>
  <c r="BF185"/>
  <c r="BF189"/>
  <c r="BF191"/>
  <c r="BF194"/>
  <c r="BF195"/>
  <c r="BF196"/>
  <c r="BF199"/>
  <c r="BF211"/>
  <c r="BF214"/>
  <c r="BF216"/>
  <c r="BF223"/>
  <c r="BF224"/>
  <c r="BF225"/>
  <c r="BF227"/>
  <c r="BF236"/>
  <c r="BF237"/>
  <c r="BF242"/>
  <c r="BF244"/>
  <c r="BF247"/>
  <c r="BF249"/>
  <c r="BF250"/>
  <c r="BF251"/>
  <c r="BF256"/>
  <c r="BF257"/>
  <c r="BF258"/>
  <c r="BF259"/>
  <c r="BF262"/>
  <c r="BF264"/>
  <c r="BK138"/>
  <c r="J138"/>
  <c r="J98" s="1"/>
  <c r="BK167"/>
  <c r="J167" s="1"/>
  <c r="J101" s="1"/>
  <c r="BK232"/>
  <c r="J232"/>
  <c r="J110" s="1"/>
  <c r="BK252"/>
  <c r="J252" s="1"/>
  <c r="J113" s="1"/>
  <c r="BK263"/>
  <c r="J263"/>
  <c r="J116" s="1"/>
  <c r="F35" i="2"/>
  <c r="BB95" i="1" s="1"/>
  <c r="F36" i="2"/>
  <c r="BC95" i="1" s="1"/>
  <c r="F35" i="4"/>
  <c r="BB97" i="1" s="1"/>
  <c r="J33" i="4"/>
  <c r="AV97" i="1" s="1"/>
  <c r="F37" i="2"/>
  <c r="BD95" i="1" s="1"/>
  <c r="F33" i="3"/>
  <c r="AZ96" i="1" s="1"/>
  <c r="F36" i="4"/>
  <c r="BC97" i="1" s="1"/>
  <c r="F36" i="3"/>
  <c r="BC96" i="1" s="1"/>
  <c r="F37" i="3"/>
  <c r="BD96" i="1" s="1"/>
  <c r="F35" i="3"/>
  <c r="BB96" i="1" s="1"/>
  <c r="J33" i="2"/>
  <c r="AV95" i="1" s="1"/>
  <c r="F33" i="2"/>
  <c r="AZ95" i="1" s="1"/>
  <c r="F37" i="4"/>
  <c r="BD97" i="1" s="1"/>
  <c r="J33" i="3"/>
  <c r="AV96" i="1" s="1"/>
  <c r="F33" i="4"/>
  <c r="AZ97" i="1" s="1"/>
  <c r="P169" i="4" l="1"/>
  <c r="P136" s="1"/>
  <c r="AU97" i="1" s="1"/>
  <c r="R168" i="2"/>
  <c r="R136"/>
  <c r="P168"/>
  <c r="P136"/>
  <c r="AU95" i="1" s="1"/>
  <c r="BK137" i="3"/>
  <c r="J137" s="1"/>
  <c r="J97" s="1"/>
  <c r="R169" i="4"/>
  <c r="R136" s="1"/>
  <c r="P169" i="3"/>
  <c r="P136" s="1"/>
  <c r="AU96" i="1" s="1"/>
  <c r="T169" i="4"/>
  <c r="T136"/>
  <c r="T169" i="3"/>
  <c r="T136" s="1"/>
  <c r="R169"/>
  <c r="R136" s="1"/>
  <c r="BK169"/>
  <c r="J169" s="1"/>
  <c r="J102" s="1"/>
  <c r="J138"/>
  <c r="J98"/>
  <c r="J170"/>
  <c r="J103"/>
  <c r="BK254"/>
  <c r="J254"/>
  <c r="J114" s="1"/>
  <c r="BK168" i="2"/>
  <c r="J168" s="1"/>
  <c r="J102" s="1"/>
  <c r="J138"/>
  <c r="J98" s="1"/>
  <c r="BK253"/>
  <c r="J253"/>
  <c r="J114" s="1"/>
  <c r="BK137" i="4"/>
  <c r="J137" s="1"/>
  <c r="J97" s="1"/>
  <c r="BK169"/>
  <c r="J169"/>
  <c r="J102" s="1"/>
  <c r="BK254"/>
  <c r="J254" s="1"/>
  <c r="J114" s="1"/>
  <c r="BB94" i="1"/>
  <c r="W31" s="1"/>
  <c r="J34" i="3"/>
  <c r="AW96" i="1" s="1"/>
  <c r="AT96" s="1"/>
  <c r="F34" i="3"/>
  <c r="BA96" i="1" s="1"/>
  <c r="F34" i="2"/>
  <c r="BA95" i="1" s="1"/>
  <c r="BD94"/>
  <c r="W33" s="1"/>
  <c r="BC94"/>
  <c r="W32" s="1"/>
  <c r="J34" i="2"/>
  <c r="AW95" i="1" s="1"/>
  <c r="AT95" s="1"/>
  <c r="AZ94"/>
  <c r="W29" s="1"/>
  <c r="F34" i="4"/>
  <c r="BA97" i="1"/>
  <c r="J34" i="4"/>
  <c r="AW97" i="1"/>
  <c r="AT97" s="1"/>
  <c r="BK136" i="2" l="1"/>
  <c r="J136" s="1"/>
  <c r="J96" s="1"/>
  <c r="BK136" i="3"/>
  <c r="J136"/>
  <c r="BK136" i="4"/>
  <c r="J136"/>
  <c r="AU94" i="1"/>
  <c r="J30" i="3"/>
  <c r="AG96" i="1"/>
  <c r="AN96"/>
  <c r="BA94"/>
  <c r="W30" s="1"/>
  <c r="AX94"/>
  <c r="AY94"/>
  <c r="AV94"/>
  <c r="AK29" s="1"/>
  <c r="J30" i="4"/>
  <c r="AG97" i="1" s="1"/>
  <c r="AN97" s="1"/>
  <c r="J39" i="4" l="1"/>
  <c r="J96" i="3"/>
  <c r="J96" i="4"/>
  <c r="J39" i="3"/>
  <c r="AW94" i="1"/>
  <c r="AK30" s="1"/>
  <c r="J30" i="2"/>
  <c r="AG95" i="1" s="1"/>
  <c r="AN95" s="1"/>
  <c r="J39" i="2" l="1"/>
  <c r="AG94" i="1"/>
  <c r="AK26" s="1"/>
  <c r="AK35" s="1"/>
  <c r="AT94"/>
  <c r="AN94" l="1"/>
</calcChain>
</file>

<file path=xl/sharedStrings.xml><?xml version="1.0" encoding="utf-8"?>
<sst xmlns="http://schemas.openxmlformats.org/spreadsheetml/2006/main" count="5433" uniqueCount="608">
  <si>
    <t>Export Komplet</t>
  </si>
  <si>
    <t/>
  </si>
  <si>
    <t>2.0</t>
  </si>
  <si>
    <t>False</t>
  </si>
  <si>
    <t>{d43f3b3a-b739-48f6-ad0a-5b7609adb8db}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</si>
  <si>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</si>
  <si>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</si>
  <si>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</si>
  <si>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</si>
  <si>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</si>
  <si>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</si>
  <si>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</si>
  <si>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01-1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</si>
  <si>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</si>
  <si>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</si>
  <si>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sociálnych zariadení 3., 2., 1. poschodie - SPŠ Elektrotechnická, Košice</t>
  </si>
  <si>
    <t>JKSO:</t>
  </si>
  <si>
    <t>KS:</t>
  </si>
  <si>
    <t>Miesto:</t>
  </si>
  <si>
    <t>Komenského 44, Košice</t>
  </si>
  <si>
    <t>Dátum:</t>
  </si>
  <si>
    <t>Objednávateľ:</t>
  </si>
  <si>
    <t>IČO:</t>
  </si>
  <si>
    <t>SPŠ Elektrotechnická, Komenského 44, Košice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</si>
  <si>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</si>
  <si>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</si>
  <si>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</si>
  <si>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</si>
  <si>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</si>
  <si>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</si>
  <si>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</si>
  <si>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</si>
  <si>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</si>
  <si>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</si>
  <si>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</si>
  <si>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</si>
  <si>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</si>
  <si>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</si>
  <si>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</si>
  <si>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</si>
  <si>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</si>
  <si>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</si>
  <si>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</si>
  <si>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</si>
  <si>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</si>
  <si>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</si>
  <si>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</si>
  <si>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</si>
  <si>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</si>
  <si>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</si>
  <si>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</si>
  <si>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</si>
  <si>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</si>
  <si>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</si>
  <si>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</si>
  <si>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</si>
  <si>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</si>
  <si>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</si>
  <si>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</si>
  <si>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</si>
  <si>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</si>
  <si>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</si>
  <si>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</si>
  <si>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</si>
  <si>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</si>
  <si>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</si>
  <si>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</si>
  <si>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</si>
  <si>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</si>
  <si>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</si>
  <si>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</si>
  <si>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</si>
  <si>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</si>
  <si>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</si>
  <si>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</si>
  <si>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</si>
  <si>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</si>
  <si>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</si>
  <si>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</si>
  <si>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sociálnych zariadení 1. poschodie</t>
  </si>
  <si>
    <t>STA</t>
  </si>
  <si>
    <t>1</t>
  </si>
  <si>
    <t>{c499df12-7dc0-46d0-b716-e10d66d564e0}</t>
  </si>
  <si>
    <t>02</t>
  </si>
  <si>
    <t>Oprava sociálnych zariadení 2. poschodie</t>
  </si>
  <si>
    <t>{484d4c26-c786-47f6-a75b-3f29ca05a0ee}</t>
  </si>
  <si>
    <t>03</t>
  </si>
  <si>
    <t>Oprava sociálnych zariadení 3. poschodie</t>
  </si>
  <si>
    <t>{a06d1b28-432f-449f-8695-32239aff85a3}</t>
  </si>
  <si>
    <t>KRYCÍ LIST ROZPOČTU</t>
  </si>
  <si>
    <t>Objekt:</t>
  </si>
  <si>
    <t>01 - Oprava sociálnych zariadení 1. poschodie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</si>
  <si>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</si>
  <si>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</si>
  <si>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</si>
  <si>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</si>
  <si>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</si>
  <si>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</si>
  <si>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</si>
  <si>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</si>
  <si>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</si>
  <si>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</si>
  <si>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</si>
  <si>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</si>
  <si>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</si>
  <si>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</si>
  <si>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763 - Konštrukcie - drevostavby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</si>
  <si>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</si>
  <si>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</si>
  <si>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</si>
  <si>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</si>
  <si>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</si>
  <si>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</si>
  <si>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</si>
  <si>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</si>
  <si>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</si>
  <si>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95-M - Revízie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</si>
  <si>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</si>
  <si>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</si>
  <si>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</si>
  <si>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</si>
  <si>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</si>
  <si>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</si>
  <si>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</si>
  <si>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</si>
  <si>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</si>
  <si>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</si>
  <si>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</si>
  <si>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</si>
  <si>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</si>
  <si>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</si>
  <si>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</si>
  <si>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</si>
  <si>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</si>
  <si>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</si>
  <si>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342272101</t>
  </si>
  <si>
    <t>Priečky z tvárnic YTONG hr. 75 mm P2-500 hladkých, na MVC a maltu YTONG (75x249x599)</t>
  </si>
  <si>
    <t>m2</t>
  </si>
  <si>
    <t>4</t>
  </si>
  <si>
    <t>2</t>
  </si>
  <si>
    <t>-412676224</t>
  </si>
  <si>
    <t>6</t>
  </si>
  <si>
    <t>Úpravy povrchov, podlahy, osadenie</t>
  </si>
  <si>
    <t>612421331</t>
  </si>
  <si>
    <t>Oprava vnútorných vápenných omietok stien, v množstve opravenej plochy nad 10 do 30 %</t>
  </si>
  <si>
    <t>259977959</t>
  </si>
  <si>
    <t>612460372.S</t>
  </si>
  <si>
    <t>Vnútorná omietka stien vápennocementová tenkovrstvová, hr. 6 mm</t>
  </si>
  <si>
    <t>-814200863</t>
  </si>
  <si>
    <t>612465115</t>
  </si>
  <si>
    <t>Príprava vnútorného podkladu stien</t>
  </si>
  <si>
    <t>-145322454</t>
  </si>
  <si>
    <t>5</t>
  </si>
  <si>
    <t>612481119.S</t>
  </si>
  <si>
    <t>Potiahnutie vnútorných stien sklotextílnou mriežkou s celoplošným prilepením - pod obklad</t>
  </si>
  <si>
    <t>1006561310</t>
  </si>
  <si>
    <t>632458532</t>
  </si>
  <si>
    <t>Cementová samonivelizačná stierka, hr. 5 mm</t>
  </si>
  <si>
    <t>-983961455</t>
  </si>
  <si>
    <t>7</t>
  </si>
  <si>
    <t>642944121.S</t>
  </si>
  <si>
    <t>Dodatočná montáž oceľovej dverovej zárubne, plochy otvoru do 2,5 m2</t>
  </si>
  <si>
    <t>ks</t>
  </si>
  <si>
    <t>33748027</t>
  </si>
  <si>
    <t>8</t>
  </si>
  <si>
    <t>M</t>
  </si>
  <si>
    <t>553310008800</t>
  </si>
  <si>
    <t>Zárubňa oceľová CgU šxvxhr 800x1970x160 mm</t>
  </si>
  <si>
    <t>-2040826868</t>
  </si>
  <si>
    <t>9</t>
  </si>
  <si>
    <t>553310008600</t>
  </si>
  <si>
    <t xml:space="preserve">Zárubňa oceľová CgU šxvxhr 700x1970x160 mm </t>
  </si>
  <si>
    <t>-1337026988</t>
  </si>
  <si>
    <t>Ostatné konštrukcie a práce-búranie</t>
  </si>
  <si>
    <t>10</t>
  </si>
  <si>
    <t>941955003.S</t>
  </si>
  <si>
    <t>Lešenie ľahké pracovné pomocné s výškou lešeňovej podlahy nad 1,90 do 2,50 m</t>
  </si>
  <si>
    <t>1125559889</t>
  </si>
  <si>
    <t>11</t>
  </si>
  <si>
    <t>952901111.S</t>
  </si>
  <si>
    <t>Vyčistenie budov pri výške podlaží do 4 m</t>
  </si>
  <si>
    <t>-1532267616</t>
  </si>
  <si>
    <t>12</t>
  </si>
  <si>
    <t>965081712</t>
  </si>
  <si>
    <t>Búranie dlažieb, bez podklad. lôžka z xylolit., alebo keramických dlaždíc hr. do 10 mm,  -0,02000t</t>
  </si>
  <si>
    <t>-1189083129</t>
  </si>
  <si>
    <t>13</t>
  </si>
  <si>
    <t>968061125.S</t>
  </si>
  <si>
    <t>Vyvesenie dreveného dverného krídla do suti plochy do 2 m2, -0,02400t</t>
  </si>
  <si>
    <t>1474464710</t>
  </si>
  <si>
    <t>14</t>
  </si>
  <si>
    <t>968062745R</t>
  </si>
  <si>
    <t>Vybúranie drevených stien plných,  -0,02400t</t>
  </si>
  <si>
    <t>-3602897</t>
  </si>
  <si>
    <t>15</t>
  </si>
  <si>
    <t>968072455.S</t>
  </si>
  <si>
    <t>Vybúranie kovových dverových zárubní plochy do 2 m2,  -0,07600t</t>
  </si>
  <si>
    <t>-1604618377</t>
  </si>
  <si>
    <t>16</t>
  </si>
  <si>
    <t>972054241</t>
  </si>
  <si>
    <t>Vybúranie otvoru v stropoch a klenbách železob. plochy do 0,09 m2, hr. nad 120 mm,  -0,03200t</t>
  </si>
  <si>
    <t>-1253552830</t>
  </si>
  <si>
    <t>17</t>
  </si>
  <si>
    <t>978059531</t>
  </si>
  <si>
    <t>Odsekanie a odobratie obkladov stien z obkladačiek vnútorných vrátane podkladovej omietky nad 2 m2,  -0,06800t</t>
  </si>
  <si>
    <t>-1103431028</t>
  </si>
  <si>
    <t>18</t>
  </si>
  <si>
    <t>979011111</t>
  </si>
  <si>
    <t>Zvislá doprava sutiny a vybúraných hmôt za prvé podlažie nad alebo pod základným podlažím</t>
  </si>
  <si>
    <t>t</t>
  </si>
  <si>
    <t>-197012317</t>
  </si>
  <si>
    <t>19</t>
  </si>
  <si>
    <t>979081111</t>
  </si>
  <si>
    <t>Odvoz sutiny a vybúraných hmôt na skládku do 1 km</t>
  </si>
  <si>
    <t>-1725498545</t>
  </si>
  <si>
    <t>979081121</t>
  </si>
  <si>
    <t>Odvoz sutiny a vybúraných hmôt na skládku za každý ďalší 1 km</t>
  </si>
  <si>
    <t>1511087529</t>
  </si>
  <si>
    <t>21</t>
  </si>
  <si>
    <t>979082111</t>
  </si>
  <si>
    <t>Vnútrostavenisková doprava sutiny a vybúraných hmôt do 10 m</t>
  </si>
  <si>
    <t>-1264395247</t>
  </si>
  <si>
    <t>22</t>
  </si>
  <si>
    <t>979082121</t>
  </si>
  <si>
    <t>Vnútrostavenisková doprava sutiny a vybúraných hmôt za každých ďalších 5 m</t>
  </si>
  <si>
    <t>-866059214</t>
  </si>
  <si>
    <t>23</t>
  </si>
  <si>
    <t>979089012</t>
  </si>
  <si>
    <t>Poplatok za skladovanie - betón, tehly, dlaždice (17 01) ostatné</t>
  </si>
  <si>
    <t>-35401311</t>
  </si>
  <si>
    <t>24</t>
  </si>
  <si>
    <t>979089112</t>
  </si>
  <si>
    <t>Poplatok za skladovanie - drevo, sklo, plasty (17 02 ), ostatné</t>
  </si>
  <si>
    <t>-1944077450</t>
  </si>
  <si>
    <t>25</t>
  </si>
  <si>
    <t>979089712</t>
  </si>
  <si>
    <t>Prenájom kontajneru 5 m3</t>
  </si>
  <si>
    <t>-2080801474</t>
  </si>
  <si>
    <t>99</t>
  </si>
  <si>
    <t>Presun hmôt HSV</t>
  </si>
  <si>
    <t>26</t>
  </si>
  <si>
    <t>999281111</t>
  </si>
  <si>
    <t>Presun hmôt pre opravy a údržbu objektov vrátane vonkajších plášťov výšky do 25 m</t>
  </si>
  <si>
    <t>-1432750100</t>
  </si>
  <si>
    <t>PSV</t>
  </si>
  <si>
    <t>Práce a dodávky PSV</t>
  </si>
  <si>
    <t>721</t>
  </si>
  <si>
    <t>Zdravotechnika - vnútorná kanalizácia</t>
  </si>
  <si>
    <t>27</t>
  </si>
  <si>
    <t>721-01</t>
  </si>
  <si>
    <t>Napojenie pôvodných ležatých rozvodov na nový zv. rozvod</t>
  </si>
  <si>
    <t>kpl</t>
  </si>
  <si>
    <t>-2145748750</t>
  </si>
  <si>
    <t>28</t>
  </si>
  <si>
    <t>721140806.S</t>
  </si>
  <si>
    <t>Demontáž potrubia z liatinových rúr odpadového alebo dažďového nad 100 do DN 200,  -0,03065t</t>
  </si>
  <si>
    <t>m</t>
  </si>
  <si>
    <t>1093174987</t>
  </si>
  <si>
    <t>29</t>
  </si>
  <si>
    <t>721172112.S</t>
  </si>
  <si>
    <t>Potrubie z PVC - U odpadové zvislé hrdlové D 160x3,9 mm</t>
  </si>
  <si>
    <t>1069508169</t>
  </si>
  <si>
    <t>30</t>
  </si>
  <si>
    <t>998721101.S</t>
  </si>
  <si>
    <t>Presun hmôt pre vnútornú kanalizáciu v objektoch výšky do 6 m</t>
  </si>
  <si>
    <t>-830872314</t>
  </si>
  <si>
    <t>722</t>
  </si>
  <si>
    <t>Zdravotechnika - vnútorný vodovod</t>
  </si>
  <si>
    <t>31</t>
  </si>
  <si>
    <t>722-01</t>
  </si>
  <si>
    <t>Napojenie rozvodov na nový rozvod vody</t>
  </si>
  <si>
    <t>-1913520108</t>
  </si>
  <si>
    <t>32</t>
  </si>
  <si>
    <t>722130803.S</t>
  </si>
  <si>
    <t>Demontáž potrubia z oceľových rúrok závitových nad 40 do DN 50,  -0,00670t</t>
  </si>
  <si>
    <t>77134470</t>
  </si>
  <si>
    <t>33</t>
  </si>
  <si>
    <t>722172300.S</t>
  </si>
  <si>
    <t>Montáž vodovodného PP-R potrubia polyfúznym zváraním PN 10 D 20</t>
  </si>
  <si>
    <t>-1064986802</t>
  </si>
  <si>
    <t>34</t>
  </si>
  <si>
    <t>286140018700.S</t>
  </si>
  <si>
    <t>Rúra PP-R D 20x1,9 mm dĺ. 4 m PN 10, systém pre rozvod pitnej vody</t>
  </si>
  <si>
    <t>2008496499</t>
  </si>
  <si>
    <t>35</t>
  </si>
  <si>
    <t>722172309.S</t>
  </si>
  <si>
    <t>Montáž vodovodného PP-R potrubia polyfúznym zváraním PN 10 D 40</t>
  </si>
  <si>
    <t>875536779</t>
  </si>
  <si>
    <t>36</t>
  </si>
  <si>
    <t>286140019000.S</t>
  </si>
  <si>
    <t>Rúra PP-R D 40x3,7 mm dĺ. 4 m PN 10, systém pre rozvod pitnej vody</t>
  </si>
  <si>
    <t>-392191613</t>
  </si>
  <si>
    <t>37</t>
  </si>
  <si>
    <t>722172336.S</t>
  </si>
  <si>
    <t>Montáž vodovodného PP-R potrubia  PN 16 D 32</t>
  </si>
  <si>
    <t>1232959891</t>
  </si>
  <si>
    <t>38</t>
  </si>
  <si>
    <t>286140019900</t>
  </si>
  <si>
    <t>Rúra PP-R INSTAPLAST D 32x4,4 mm dĺ. 4 m PN 16, systém pre rozvod pitnej, studenej a teplej vody, PIPELIFE</t>
  </si>
  <si>
    <t>-237927035</t>
  </si>
  <si>
    <t>39</t>
  </si>
  <si>
    <t>722290226.SR</t>
  </si>
  <si>
    <t>Tlaková skúška vodovodného potrubia do DN 50</t>
  </si>
  <si>
    <t>-1837737670</t>
  </si>
  <si>
    <t>40</t>
  </si>
  <si>
    <t>722290234.S</t>
  </si>
  <si>
    <t>Prepláchnutie a dezinfekcia vodovodného potrubia do DN 80</t>
  </si>
  <si>
    <t>-365514801</t>
  </si>
  <si>
    <t>41</t>
  </si>
  <si>
    <t>998722101.S</t>
  </si>
  <si>
    <t>Presun hmôt pre vnútorný vodovod v objektoch výšky do 6 m</t>
  </si>
  <si>
    <t>589934446</t>
  </si>
  <si>
    <t>725</t>
  </si>
  <si>
    <t>Zdravotechnika - zariaďovacie predmety</t>
  </si>
  <si>
    <t>42</t>
  </si>
  <si>
    <t>725110811.S</t>
  </si>
  <si>
    <t>Demontáž záchoda splachovacieho s nádržou alebo s tlakovým splachovačom,  -0,01933t</t>
  </si>
  <si>
    <t>súb.</t>
  </si>
  <si>
    <t>1966489333</t>
  </si>
  <si>
    <t>43</t>
  </si>
  <si>
    <t>725119307.S</t>
  </si>
  <si>
    <t>Montáž záchodovej misy keramickej kombinovanej</t>
  </si>
  <si>
    <t>-1795037908</t>
  </si>
  <si>
    <t>44</t>
  </si>
  <si>
    <t>642340000600.S</t>
  </si>
  <si>
    <t>Misa záchodová keramická kombinovaná</t>
  </si>
  <si>
    <t>-1872063455</t>
  </si>
  <si>
    <t>45</t>
  </si>
  <si>
    <t>554330000400</t>
  </si>
  <si>
    <t>Záchodové sedadlo  s antibakteriálnou úpravou, biela</t>
  </si>
  <si>
    <t>-2088218507</t>
  </si>
  <si>
    <t>46</t>
  </si>
  <si>
    <t>725210821.S</t>
  </si>
  <si>
    <t>Demontáž umývadiel alebo umývadielok bez výtokovej armatúry,  -0,01946t</t>
  </si>
  <si>
    <t>74417287</t>
  </si>
  <si>
    <t>47</t>
  </si>
  <si>
    <t>725219201.S</t>
  </si>
  <si>
    <t>Montáž umývadla keramického, bez výtokovej armatúry</t>
  </si>
  <si>
    <t>-1593853205</t>
  </si>
  <si>
    <t>48</t>
  </si>
  <si>
    <t>642110004300.S</t>
  </si>
  <si>
    <t>Umývadlo keramické bežný typ</t>
  </si>
  <si>
    <t>430481485</t>
  </si>
  <si>
    <t>49</t>
  </si>
  <si>
    <t>725291113.S</t>
  </si>
  <si>
    <t>Montaž doplnkov zariadení kúpeľní a záchodov, drobné predmety (držiak na uterák, mydelnička)</t>
  </si>
  <si>
    <t>-1886728624</t>
  </si>
  <si>
    <t>50</t>
  </si>
  <si>
    <t>725-03</t>
  </si>
  <si>
    <t xml:space="preserve">Držiak na toaletný papier </t>
  </si>
  <si>
    <t>568908099</t>
  </si>
  <si>
    <t>51</t>
  </si>
  <si>
    <t>725-02</t>
  </si>
  <si>
    <t>Držiak na mydlo</t>
  </si>
  <si>
    <t>-311248983</t>
  </si>
  <si>
    <t>52</t>
  </si>
  <si>
    <t>725332320.S</t>
  </si>
  <si>
    <t>Montáž výlevky keramickej bez výtokovej armatúry</t>
  </si>
  <si>
    <t>-921458576</t>
  </si>
  <si>
    <t>53</t>
  </si>
  <si>
    <t>642710000100.S</t>
  </si>
  <si>
    <t>Výlevka stojatá keramická s plastovou mrežou</t>
  </si>
  <si>
    <t>-179630695</t>
  </si>
  <si>
    <t>54</t>
  </si>
  <si>
    <t>725819201.S</t>
  </si>
  <si>
    <t>Montáž ventilu nástenného G 1/2</t>
  </si>
  <si>
    <t>-1515593400</t>
  </si>
  <si>
    <t>55</t>
  </si>
  <si>
    <t>551610001300.SR</t>
  </si>
  <si>
    <t>Ventil</t>
  </si>
  <si>
    <t>-1425368765</t>
  </si>
  <si>
    <t>56</t>
  </si>
  <si>
    <t>725820810.S</t>
  </si>
  <si>
    <t>Demontáž batérie drezovej, umývadlovej nástennej,  -0,0026t</t>
  </si>
  <si>
    <t>637648847</t>
  </si>
  <si>
    <t>57</t>
  </si>
  <si>
    <t>725829201.S</t>
  </si>
  <si>
    <t>Montáž batérie umývadlovej a drezovej pákovej alebo klasickej s mechanickým ovládaním</t>
  </si>
  <si>
    <t>-1553781146</t>
  </si>
  <si>
    <t>58</t>
  </si>
  <si>
    <t>551450003500.S</t>
  </si>
  <si>
    <t>Batéria umývadlová páková</t>
  </si>
  <si>
    <t>45287664</t>
  </si>
  <si>
    <t>59</t>
  </si>
  <si>
    <t>725829601.S</t>
  </si>
  <si>
    <t>Montáž batérie výlevky, pákovej alebo klasickej s mechanickým ovládaním</t>
  </si>
  <si>
    <t>201842988</t>
  </si>
  <si>
    <t>60</t>
  </si>
  <si>
    <t>551450003800.S</t>
  </si>
  <si>
    <t>Batéria pre výlevku - páková</t>
  </si>
  <si>
    <t>232227741</t>
  </si>
  <si>
    <t>61</t>
  </si>
  <si>
    <t>725869300.S</t>
  </si>
  <si>
    <t>Montáž zápachovej uzávierky pre zariaďovacie predmety, umývadlovej do D 32</t>
  </si>
  <si>
    <t>983663084</t>
  </si>
  <si>
    <t>62</t>
  </si>
  <si>
    <t>551620005300.S</t>
  </si>
  <si>
    <t>Zápachová uzávierka - sifón umývadlový</t>
  </si>
  <si>
    <t>-1446246410</t>
  </si>
  <si>
    <t>63</t>
  </si>
  <si>
    <t>725900952.R</t>
  </si>
  <si>
    <t>Upevnenie doplnkového zariadenia priskrutkovaním -sušič na ruky</t>
  </si>
  <si>
    <t>-1234310334</t>
  </si>
  <si>
    <t>64</t>
  </si>
  <si>
    <t>429420016300R</t>
  </si>
  <si>
    <t>Sušič rúk</t>
  </si>
  <si>
    <t>1899005034</t>
  </si>
  <si>
    <t>65</t>
  </si>
  <si>
    <t>998725101.S</t>
  </si>
  <si>
    <t>Presun hmôt pre zariaďovacie predmety v objektoch výšky do 6 m</t>
  </si>
  <si>
    <t>-1903607122</t>
  </si>
  <si>
    <t>763</t>
  </si>
  <si>
    <t>Konštrukcie - drevostavby</t>
  </si>
  <si>
    <t>66</t>
  </si>
  <si>
    <t>763135075</t>
  </si>
  <si>
    <t>Kazetový podhľad Rigips 600 x 600 mm</t>
  </si>
  <si>
    <t>1036516854</t>
  </si>
  <si>
    <t>67</t>
  </si>
  <si>
    <t>998763301</t>
  </si>
  <si>
    <t>Presun hmôt pre sádrokartónové konštrukcie v objektoch výšky do 7 m</t>
  </si>
  <si>
    <t>-206265880</t>
  </si>
  <si>
    <t>766</t>
  </si>
  <si>
    <t>Konštrukcie stolárske</t>
  </si>
  <si>
    <t>68</t>
  </si>
  <si>
    <t>766662112.S</t>
  </si>
  <si>
    <t>Montáž dverového krídla otočného jednokrídlového poldrážkového, do existujúcej zárubne, vrátane kovania</t>
  </si>
  <si>
    <t>-187036067</t>
  </si>
  <si>
    <t>69</t>
  </si>
  <si>
    <t>549150000600.S</t>
  </si>
  <si>
    <t>Kľučka dverová a rozeta 2x, nehrdzavejúca oceľ, povrch nerez brúsený</t>
  </si>
  <si>
    <t>-289571573</t>
  </si>
  <si>
    <t>70</t>
  </si>
  <si>
    <t>611610000800.S</t>
  </si>
  <si>
    <t>Dvere vnútorné jednokrídlové, šírka 600-900 mm, výplň papierová voština, povrch CPL laminát, mechanicky odolné plné</t>
  </si>
  <si>
    <t>-1964537439</t>
  </si>
  <si>
    <t>71</t>
  </si>
  <si>
    <t>998766101.S</t>
  </si>
  <si>
    <t>Presun hmot pre konštrukcie stolárske v objektoch výšky do 6 m</t>
  </si>
  <si>
    <t>-2029604419</t>
  </si>
  <si>
    <t>769</t>
  </si>
  <si>
    <t>Montáže vzduchotechnických zariadení</t>
  </si>
  <si>
    <t>72</t>
  </si>
  <si>
    <t>769-01</t>
  </si>
  <si>
    <t>Príprava otvoru v okne, pre osadenie ventilátora</t>
  </si>
  <si>
    <t>-1054466371</t>
  </si>
  <si>
    <t>73</t>
  </si>
  <si>
    <t>769011055</t>
  </si>
  <si>
    <t>Montáž ventilátora malého okenného na sklo veľkosť: 150</t>
  </si>
  <si>
    <t>-1767749032</t>
  </si>
  <si>
    <t>74</t>
  </si>
  <si>
    <t>429110008100</t>
  </si>
  <si>
    <t>Ventilátor malý, okenný D-150</t>
  </si>
  <si>
    <t>-1825889334</t>
  </si>
  <si>
    <t>75</t>
  </si>
  <si>
    <t>769-02</t>
  </si>
  <si>
    <t>Napojenie ventilátora</t>
  </si>
  <si>
    <t>-1947628130</t>
  </si>
  <si>
    <t>76</t>
  </si>
  <si>
    <t>769021139</t>
  </si>
  <si>
    <t>Montáž hygienickej ohybnej Al hadice priemeru 152 mm</t>
  </si>
  <si>
    <t>-534180876</t>
  </si>
  <si>
    <t>77</t>
  </si>
  <si>
    <t>429840005900</t>
  </si>
  <si>
    <t>Hadica ohybná hygienická, hliníková, D152mm</t>
  </si>
  <si>
    <t>-583129266</t>
  </si>
  <si>
    <t>78</t>
  </si>
  <si>
    <t>998769201</t>
  </si>
  <si>
    <t>Presun hmôt pre montáž vzduchotechnických zariadení v stavbe (objekte) výšky do 7 m</t>
  </si>
  <si>
    <t>%</t>
  </si>
  <si>
    <t>-2118507796</t>
  </si>
  <si>
    <t>771</t>
  </si>
  <si>
    <t>Podlahy z dlaždíc</t>
  </si>
  <si>
    <t>79</t>
  </si>
  <si>
    <t>771575129</t>
  </si>
  <si>
    <t>Montáž podláh z dlaždíc keramických do tmelu v obmedzenom priestore</t>
  </si>
  <si>
    <t>-827379094</t>
  </si>
  <si>
    <t>80</t>
  </si>
  <si>
    <t>597740001600</t>
  </si>
  <si>
    <t>Dlaždice keramické</t>
  </si>
  <si>
    <t>184086886</t>
  </si>
  <si>
    <t>81</t>
  </si>
  <si>
    <t>998771101</t>
  </si>
  <si>
    <t>Presun hmôt pre podlahy z dlaždíc v objektoch výšky do 6m</t>
  </si>
  <si>
    <t>-1410345145</t>
  </si>
  <si>
    <t>776</t>
  </si>
  <si>
    <t>Podlahy povlakové</t>
  </si>
  <si>
    <t>82</t>
  </si>
  <si>
    <t>776990105R</t>
  </si>
  <si>
    <t xml:space="preserve">Vysávanie podkladu </t>
  </si>
  <si>
    <t>-1787930187</t>
  </si>
  <si>
    <t>781</t>
  </si>
  <si>
    <t>Obklady</t>
  </si>
  <si>
    <t>83</t>
  </si>
  <si>
    <t>781445121</t>
  </si>
  <si>
    <t>Montáž obkladov vnútor. stien z obkladačiek kladených do tmelu v obmedzenom priestore</t>
  </si>
  <si>
    <t>-2077937523</t>
  </si>
  <si>
    <t>84</t>
  </si>
  <si>
    <t>597640001600R</t>
  </si>
  <si>
    <t>Obkladačky keramické</t>
  </si>
  <si>
    <t>1871807839</t>
  </si>
  <si>
    <t>85</t>
  </si>
  <si>
    <t>781445422R</t>
  </si>
  <si>
    <t>Montáž interiérového zrkadla,</t>
  </si>
  <si>
    <t>630032358</t>
  </si>
  <si>
    <t>86</t>
  </si>
  <si>
    <t>634650000100R</t>
  </si>
  <si>
    <t>Zrkadlo interérové, 600x900x5, celeopložne podlepené bezpečnostnou fóliou</t>
  </si>
  <si>
    <t>-805526849</t>
  </si>
  <si>
    <t>87</t>
  </si>
  <si>
    <t>781491111</t>
  </si>
  <si>
    <t>Montáž plastových profilov pre obklad do tmelu - roh steny</t>
  </si>
  <si>
    <t>1717808515</t>
  </si>
  <si>
    <t>88</t>
  </si>
  <si>
    <t>283410002900R</t>
  </si>
  <si>
    <t>Lišta rohová PVC</t>
  </si>
  <si>
    <t>859949571</t>
  </si>
  <si>
    <t>P</t>
  </si>
  <si>
    <t>Poznámka k položke:_x000D_
Baumit Rohová lišta z PVC (Baumit Kantenprofilwinkel PVC) Rohová lišta opatrená mriežkou 10 x 15 cm s povrchovou úpravou odolnou voči pôsobeniu zásad. Balenie: 50 ks a 2,5 m = 125 bm</t>
  </si>
  <si>
    <t>89</t>
  </si>
  <si>
    <t>998781101</t>
  </si>
  <si>
    <t>Presun hmôt pre obklady keramické v objektoch výšky do 6 m</t>
  </si>
  <si>
    <t>-1371306982</t>
  </si>
  <si>
    <t>783</t>
  </si>
  <si>
    <t>Nátery</t>
  </si>
  <si>
    <t>90</t>
  </si>
  <si>
    <t>783201812</t>
  </si>
  <si>
    <t>Odstránenie starých náterov z kovových stavebných doplnkových konštrukcií oceľovou kefou</t>
  </si>
  <si>
    <t>2093346559</t>
  </si>
  <si>
    <t>91</t>
  </si>
  <si>
    <t>783222100</t>
  </si>
  <si>
    <t>Nátery kov.stav.doplnk.konštr. syntetické farby šedej na vzduchu schnúce dvojnásobné - 70µm</t>
  </si>
  <si>
    <t>-1265719271</t>
  </si>
  <si>
    <t>92</t>
  </si>
  <si>
    <t>783226100</t>
  </si>
  <si>
    <t>Nátery kov.stav.doplnk.konštr. syntetické na vzduchu schnúce základný - 35µm</t>
  </si>
  <si>
    <t>-79906066</t>
  </si>
  <si>
    <t>93</t>
  </si>
  <si>
    <t>783312120</t>
  </si>
  <si>
    <t>Nátery vykur.telies olejové oceľových radiátorov článkových jednonás. 1x email - 70µm</t>
  </si>
  <si>
    <t>-446490168</t>
  </si>
  <si>
    <t>94</t>
  </si>
  <si>
    <t>783312720</t>
  </si>
  <si>
    <t>Nátery vykur.telies olejové oceľových radiátorov článkových základný - 35µm</t>
  </si>
  <si>
    <t>1246663827</t>
  </si>
  <si>
    <t>95</t>
  </si>
  <si>
    <t>783414141</t>
  </si>
  <si>
    <t>Nátery kovového potrubia v kanáloch a šachtách olejové do DN 50 mm dvojnás. so základným náterom - 105µm</t>
  </si>
  <si>
    <t>-1524084046</t>
  </si>
  <si>
    <t>96</t>
  </si>
  <si>
    <t>783894322R</t>
  </si>
  <si>
    <t>Náter farbami ekologickými riediteľnými vodou, stien dvojnásobný</t>
  </si>
  <si>
    <t>-264986405</t>
  </si>
  <si>
    <t>97</t>
  </si>
  <si>
    <t>783903811</t>
  </si>
  <si>
    <t>Ostatné práce odmastenie chemickými rozpúšťadlami</t>
  </si>
  <si>
    <t>-648596352</t>
  </si>
  <si>
    <t>784</t>
  </si>
  <si>
    <t>Maľby</t>
  </si>
  <si>
    <t>98</t>
  </si>
  <si>
    <t>784446913R</t>
  </si>
  <si>
    <t>Oprava, sokla v.1,2m</t>
  </si>
  <si>
    <t>487373297</t>
  </si>
  <si>
    <t>Práce a dodávky M</t>
  </si>
  <si>
    <t>21-M</t>
  </si>
  <si>
    <t>Elektromontáže</t>
  </si>
  <si>
    <t>210110001</t>
  </si>
  <si>
    <t>Jednopólový spínač - radenie 1, nástenný IP 44, vrátane zapojenia</t>
  </si>
  <si>
    <t>-943664020</t>
  </si>
  <si>
    <t>100</t>
  </si>
  <si>
    <t>345340003000</t>
  </si>
  <si>
    <t>Spínač nástenný IP 44</t>
  </si>
  <si>
    <t>128</t>
  </si>
  <si>
    <t>-1277731907</t>
  </si>
  <si>
    <t>101</t>
  </si>
  <si>
    <t>210201005</t>
  </si>
  <si>
    <t>Zapojenie svietidla</t>
  </si>
  <si>
    <t>-105159896</t>
  </si>
  <si>
    <t>102</t>
  </si>
  <si>
    <t>348130001000R</t>
  </si>
  <si>
    <t>Svietidlo</t>
  </si>
  <si>
    <t>621867523</t>
  </si>
  <si>
    <t>103</t>
  </si>
  <si>
    <t>210290432</t>
  </si>
  <si>
    <t>Výmena vypínača so zapojením a preskúšaním</t>
  </si>
  <si>
    <t>943348757</t>
  </si>
  <si>
    <t>104</t>
  </si>
  <si>
    <t>21-M-01</t>
  </si>
  <si>
    <t>Výmena rozvodov Eli - odhad</t>
  </si>
  <si>
    <t>633308445</t>
  </si>
  <si>
    <t>105</t>
  </si>
  <si>
    <t>21-M-02</t>
  </si>
  <si>
    <t>Zapojenie sušiča na ruky</t>
  </si>
  <si>
    <t>2090884883</t>
  </si>
  <si>
    <t>95-M</t>
  </si>
  <si>
    <t>Revízie</t>
  </si>
  <si>
    <t>106</t>
  </si>
  <si>
    <t>950103003R</t>
  </si>
  <si>
    <t>Revízia elektroinštalácie (vrátane revíznej správy)</t>
  </si>
  <si>
    <t>sub</t>
  </si>
  <si>
    <t>-48799810</t>
  </si>
  <si>
    <t>02 - Oprava sociálnych zariadení 2. poschodie</t>
  </si>
  <si>
    <t>979011121</t>
  </si>
  <si>
    <t>Zvislá doprava sutiny a vybúraných hmôt za každé ďalšie podlažie</t>
  </si>
  <si>
    <t>1555814950</t>
  </si>
  <si>
    <t>107</t>
  </si>
  <si>
    <t>03 - Oprava sociálnych zariadení 3. poschodie</t>
  </si>
  <si>
    <t>DIČ:</t>
  </si>
  <si>
    <t>00161756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</si>
</sst>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abSelected="1" workbookViewId="0">
      <selection activeCell="BE5" sqref="BE5:BE3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1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96" t="s">
        <v>12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17"/>
      <c r="BE5" s="193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98" t="s">
        <v>15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17"/>
      <c r="BE6" s="194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94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6" t="s">
        <v>26</v>
      </c>
      <c r="AR8" s="17"/>
      <c r="BE8" s="194"/>
      <c r="BS8" s="14" t="s">
        <v>6</v>
      </c>
    </row>
    <row r="9" spans="1:74" s="1" customFormat="1" ht="14.45" customHeight="1">
      <c r="B9" s="17"/>
      <c r="AR9" s="17"/>
      <c r="BE9" s="194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7" t="s">
        <v>607</v>
      </c>
      <c r="AR10" s="17"/>
      <c r="BE10" s="194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606</v>
      </c>
      <c r="AN11" s="27">
        <v>2020762414</v>
      </c>
      <c r="AR11" s="17"/>
      <c r="BE11" s="194"/>
      <c r="BS11" s="14" t="s">
        <v>6</v>
      </c>
    </row>
    <row r="12" spans="1:74" s="1" customFormat="1" ht="6.95" customHeight="1">
      <c r="B12" s="17"/>
      <c r="AR12" s="17"/>
      <c r="BE12" s="194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194"/>
      <c r="BS13" s="14" t="s">
        <v>6</v>
      </c>
    </row>
    <row r="14" spans="1:74" ht="12.75">
      <c r="B14" s="17"/>
      <c r="E14" s="199" t="s">
        <v>26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4" t="s">
        <v>24</v>
      </c>
      <c r="AN14" s="26" t="s">
        <v>26</v>
      </c>
      <c r="AR14" s="17"/>
      <c r="BE14" s="194"/>
      <c r="BS14" s="14" t="s">
        <v>6</v>
      </c>
    </row>
    <row r="15" spans="1:74" s="1" customFormat="1" ht="6.95" customHeight="1">
      <c r="B15" s="17"/>
      <c r="AR15" s="17"/>
      <c r="BE15" s="194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194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194"/>
      <c r="BS17" s="14" t="s">
        <v>29</v>
      </c>
    </row>
    <row r="18" spans="1:71" s="1" customFormat="1" ht="6.95" customHeight="1">
      <c r="B18" s="17"/>
      <c r="AR18" s="17"/>
      <c r="BE18" s="194"/>
      <c r="BS18" s="14" t="s">
        <v>30</v>
      </c>
    </row>
    <row r="19" spans="1:71" s="1" customFormat="1" ht="12" customHeight="1">
      <c r="B19" s="17"/>
      <c r="D19" s="24" t="s">
        <v>31</v>
      </c>
      <c r="AK19" s="24" t="s">
        <v>22</v>
      </c>
      <c r="AN19" s="22" t="s">
        <v>1</v>
      </c>
      <c r="AR19" s="17"/>
      <c r="BE19" s="194"/>
      <c r="BS19" s="14" t="s">
        <v>30</v>
      </c>
    </row>
    <row r="20" spans="1:71" s="1" customFormat="1" ht="18.399999999999999" customHeight="1">
      <c r="B20" s="17"/>
      <c r="E20" s="22" t="s">
        <v>28</v>
      </c>
      <c r="AK20" s="24" t="s">
        <v>24</v>
      </c>
      <c r="AN20" s="22" t="s">
        <v>1</v>
      </c>
      <c r="AR20" s="17"/>
      <c r="BE20" s="194"/>
      <c r="BS20" s="14" t="s">
        <v>29</v>
      </c>
    </row>
    <row r="21" spans="1:71" s="1" customFormat="1" ht="6.95" customHeight="1">
      <c r="B21" s="17"/>
      <c r="AR21" s="17"/>
      <c r="BE21" s="194"/>
    </row>
    <row r="22" spans="1:71" s="1" customFormat="1" ht="12" customHeight="1">
      <c r="B22" s="17"/>
      <c r="D22" s="24" t="s">
        <v>32</v>
      </c>
      <c r="AR22" s="17"/>
      <c r="BE22" s="194"/>
    </row>
    <row r="23" spans="1:71" s="1" customFormat="1" ht="16.5" customHeight="1">
      <c r="B23" s="17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7"/>
      <c r="BE23" s="194"/>
    </row>
    <row r="24" spans="1:71" s="1" customFormat="1" ht="6.95" customHeight="1">
      <c r="B24" s="17"/>
      <c r="AR24" s="17"/>
      <c r="BE24" s="194"/>
    </row>
    <row r="25" spans="1:71" s="1" customFormat="1" ht="6.95" customHeight="1">
      <c r="B25" s="1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7"/>
      <c r="BE25" s="194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2">
        <f>ROUND(AG94,2)</f>
        <v>0</v>
      </c>
      <c r="AL26" s="203"/>
      <c r="AM26" s="203"/>
      <c r="AN26" s="203"/>
      <c r="AO26" s="203"/>
      <c r="AP26" s="30"/>
      <c r="AQ26" s="30"/>
      <c r="AR26" s="31"/>
      <c r="BE26" s="194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94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04" t="s">
        <v>34</v>
      </c>
      <c r="M28" s="204"/>
      <c r="N28" s="204"/>
      <c r="O28" s="204"/>
      <c r="P28" s="204"/>
      <c r="Q28" s="30"/>
      <c r="R28" s="30"/>
      <c r="S28" s="30"/>
      <c r="T28" s="30"/>
      <c r="U28" s="30"/>
      <c r="V28" s="30"/>
      <c r="W28" s="204" t="s">
        <v>35</v>
      </c>
      <c r="X28" s="204"/>
      <c r="Y28" s="204"/>
      <c r="Z28" s="204"/>
      <c r="AA28" s="204"/>
      <c r="AB28" s="204"/>
      <c r="AC28" s="204"/>
      <c r="AD28" s="204"/>
      <c r="AE28" s="204"/>
      <c r="AF28" s="30"/>
      <c r="AG28" s="30"/>
      <c r="AH28" s="30"/>
      <c r="AI28" s="30"/>
      <c r="AJ28" s="30"/>
      <c r="AK28" s="204" t="s">
        <v>36</v>
      </c>
      <c r="AL28" s="204"/>
      <c r="AM28" s="204"/>
      <c r="AN28" s="204"/>
      <c r="AO28" s="204"/>
      <c r="AP28" s="30"/>
      <c r="AQ28" s="30"/>
      <c r="AR28" s="31"/>
      <c r="BE28" s="194"/>
    </row>
    <row r="29" spans="1:71" s="3" customFormat="1" ht="14.45" customHeight="1">
      <c r="B29" s="35"/>
      <c r="D29" s="24" t="s">
        <v>37</v>
      </c>
      <c r="F29" s="24" t="s">
        <v>38</v>
      </c>
      <c r="L29" s="207">
        <v>0.2</v>
      </c>
      <c r="M29" s="206"/>
      <c r="N29" s="206"/>
      <c r="O29" s="206"/>
      <c r="P29" s="206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K29" s="205">
        <f>ROUND(AV94, 2)</f>
        <v>0</v>
      </c>
      <c r="AL29" s="206"/>
      <c r="AM29" s="206"/>
      <c r="AN29" s="206"/>
      <c r="AO29" s="206"/>
      <c r="AR29" s="35"/>
      <c r="BE29" s="195"/>
    </row>
    <row r="30" spans="1:71" s="3" customFormat="1" ht="14.45" customHeight="1">
      <c r="B30" s="35"/>
      <c r="F30" s="24" t="s">
        <v>39</v>
      </c>
      <c r="L30" s="207">
        <v>0.2</v>
      </c>
      <c r="M30" s="206"/>
      <c r="N30" s="206"/>
      <c r="O30" s="206"/>
      <c r="P30" s="206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K30" s="205">
        <f>ROUND(AW94, 2)</f>
        <v>0</v>
      </c>
      <c r="AL30" s="206"/>
      <c r="AM30" s="206"/>
      <c r="AN30" s="206"/>
      <c r="AO30" s="206"/>
      <c r="AR30" s="35"/>
      <c r="BE30" s="195"/>
    </row>
    <row r="31" spans="1:71" s="3" customFormat="1" ht="14.45" hidden="1" customHeight="1">
      <c r="B31" s="35"/>
      <c r="F31" s="24" t="s">
        <v>40</v>
      </c>
      <c r="L31" s="207">
        <v>0.2</v>
      </c>
      <c r="M31" s="206"/>
      <c r="N31" s="206"/>
      <c r="O31" s="206"/>
      <c r="P31" s="206"/>
      <c r="W31" s="205">
        <f>ROUND(BB94, 2)</f>
        <v>0</v>
      </c>
      <c r="X31" s="206"/>
      <c r="Y31" s="206"/>
      <c r="Z31" s="206"/>
      <c r="AA31" s="206"/>
      <c r="AB31" s="206"/>
      <c r="AC31" s="206"/>
      <c r="AD31" s="206"/>
      <c r="AE31" s="206"/>
      <c r="AK31" s="205">
        <v>0</v>
      </c>
      <c r="AL31" s="206"/>
      <c r="AM31" s="206"/>
      <c r="AN31" s="206"/>
      <c r="AO31" s="206"/>
      <c r="AR31" s="35"/>
      <c r="BE31" s="195"/>
    </row>
    <row r="32" spans="1:71" s="3" customFormat="1" ht="14.45" hidden="1" customHeight="1">
      <c r="B32" s="35"/>
      <c r="F32" s="24" t="s">
        <v>41</v>
      </c>
      <c r="L32" s="207">
        <v>0.2</v>
      </c>
      <c r="M32" s="206"/>
      <c r="N32" s="206"/>
      <c r="O32" s="206"/>
      <c r="P32" s="206"/>
      <c r="W32" s="205">
        <f>ROUND(BC94, 2)</f>
        <v>0</v>
      </c>
      <c r="X32" s="206"/>
      <c r="Y32" s="206"/>
      <c r="Z32" s="206"/>
      <c r="AA32" s="206"/>
      <c r="AB32" s="206"/>
      <c r="AC32" s="206"/>
      <c r="AD32" s="206"/>
      <c r="AE32" s="206"/>
      <c r="AK32" s="205">
        <v>0</v>
      </c>
      <c r="AL32" s="206"/>
      <c r="AM32" s="206"/>
      <c r="AN32" s="206"/>
      <c r="AO32" s="206"/>
      <c r="AR32" s="35"/>
      <c r="BE32" s="195"/>
    </row>
    <row r="33" spans="1:57" s="3" customFormat="1" ht="14.45" hidden="1" customHeight="1">
      <c r="B33" s="35"/>
      <c r="F33" s="24" t="s">
        <v>42</v>
      </c>
      <c r="L33" s="207">
        <v>0</v>
      </c>
      <c r="M33" s="206"/>
      <c r="N33" s="206"/>
      <c r="O33" s="206"/>
      <c r="P33" s="206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K33" s="205">
        <v>0</v>
      </c>
      <c r="AL33" s="206"/>
      <c r="AM33" s="206"/>
      <c r="AN33" s="206"/>
      <c r="AO33" s="206"/>
      <c r="AR33" s="35"/>
      <c r="BE33" s="19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94"/>
    </row>
    <row r="35" spans="1:57" s="2" customFormat="1" ht="25.9" customHeight="1">
      <c r="A35" s="30"/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8" t="s">
        <v>45</v>
      </c>
      <c r="Y35" s="209"/>
      <c r="Z35" s="209"/>
      <c r="AA35" s="209"/>
      <c r="AB35" s="209"/>
      <c r="AC35" s="38"/>
      <c r="AD35" s="38"/>
      <c r="AE35" s="38"/>
      <c r="AF35" s="38"/>
      <c r="AG35" s="38"/>
      <c r="AH35" s="38"/>
      <c r="AI35" s="38"/>
      <c r="AJ35" s="38"/>
      <c r="AK35" s="210">
        <f>SUM(AK26:AK33)</f>
        <v>0</v>
      </c>
      <c r="AL35" s="209"/>
      <c r="AM35" s="209"/>
      <c r="AN35" s="209"/>
      <c r="AO35" s="211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30"/>
      <c r="B60" s="31"/>
      <c r="C60" s="30"/>
      <c r="D60" s="43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48</v>
      </c>
      <c r="AI60" s="33"/>
      <c r="AJ60" s="33"/>
      <c r="AK60" s="33"/>
      <c r="AL60" s="33"/>
      <c r="AM60" s="43" t="s">
        <v>49</v>
      </c>
      <c r="AN60" s="33"/>
      <c r="AO60" s="33"/>
      <c r="AP60" s="30"/>
      <c r="AQ60" s="30"/>
      <c r="AR60" s="31"/>
      <c r="BE60" s="30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30"/>
      <c r="B64" s="31"/>
      <c r="C64" s="30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30"/>
      <c r="B75" s="31"/>
      <c r="C75" s="30"/>
      <c r="D75" s="43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48</v>
      </c>
      <c r="AI75" s="33"/>
      <c r="AJ75" s="33"/>
      <c r="AK75" s="33"/>
      <c r="AL75" s="33"/>
      <c r="AM75" s="43" t="s">
        <v>49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8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4" t="s">
        <v>11</v>
      </c>
      <c r="L84" s="4" t="str">
        <f>K5</f>
        <v>01-1</v>
      </c>
      <c r="AR84" s="49"/>
    </row>
    <row r="85" spans="1:91" s="5" customFormat="1" ht="36.950000000000003" customHeight="1">
      <c r="B85" s="50"/>
      <c r="C85" s="51" t="s">
        <v>14</v>
      </c>
      <c r="L85" s="212" t="str">
        <f>K6</f>
        <v>Oprava sociálnych zariadení 3., 2., 1. poschodie - SPŠ Elektrotechnická, Košice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4" t="s">
        <v>18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Komenského 44, Košice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4" t="s">
        <v>20</v>
      </c>
      <c r="AJ87" s="30"/>
      <c r="AK87" s="30"/>
      <c r="AL87" s="30"/>
      <c r="AM87" s="214" t="str">
        <f>IF(AN8= "","",AN8)</f>
        <v>Vyplň údaj</v>
      </c>
      <c r="AN87" s="214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4" t="s">
        <v>21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SPŠ Elektrotechnická, Komenského 44, Košice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4" t="s">
        <v>27</v>
      </c>
      <c r="AJ89" s="30"/>
      <c r="AK89" s="30"/>
      <c r="AL89" s="30"/>
      <c r="AM89" s="215" t="str">
        <f>IF(E17="","",E17)</f>
        <v xml:space="preserve"> </v>
      </c>
      <c r="AN89" s="216"/>
      <c r="AO89" s="216"/>
      <c r="AP89" s="216"/>
      <c r="AQ89" s="30"/>
      <c r="AR89" s="31"/>
      <c r="AS89" s="217" t="s">
        <v>53</v>
      </c>
      <c r="AT89" s="218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4" t="s">
        <v>25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4" t="s">
        <v>31</v>
      </c>
      <c r="AJ90" s="30"/>
      <c r="AK90" s="30"/>
      <c r="AL90" s="30"/>
      <c r="AM90" s="215" t="str">
        <f>IF(E20="","",E20)</f>
        <v xml:space="preserve"> </v>
      </c>
      <c r="AN90" s="216"/>
      <c r="AO90" s="216"/>
      <c r="AP90" s="216"/>
      <c r="AQ90" s="30"/>
      <c r="AR90" s="31"/>
      <c r="AS90" s="219"/>
      <c r="AT90" s="220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9"/>
      <c r="AT91" s="220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21" t="s">
        <v>54</v>
      </c>
      <c r="D92" s="222"/>
      <c r="E92" s="222"/>
      <c r="F92" s="222"/>
      <c r="G92" s="222"/>
      <c r="H92" s="58"/>
      <c r="I92" s="223" t="s">
        <v>55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56</v>
      </c>
      <c r="AH92" s="222"/>
      <c r="AI92" s="222"/>
      <c r="AJ92" s="222"/>
      <c r="AK92" s="222"/>
      <c r="AL92" s="222"/>
      <c r="AM92" s="222"/>
      <c r="AN92" s="223" t="s">
        <v>57</v>
      </c>
      <c r="AO92" s="222"/>
      <c r="AP92" s="225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9">
        <f>ROUND(SUM(AG95:AG97),2)</f>
        <v>0</v>
      </c>
      <c r="AH94" s="229"/>
      <c r="AI94" s="229"/>
      <c r="AJ94" s="229"/>
      <c r="AK94" s="229"/>
      <c r="AL94" s="229"/>
      <c r="AM94" s="229"/>
      <c r="AN94" s="230">
        <f>SUM(AG94,AT94)</f>
        <v>0</v>
      </c>
      <c r="AO94" s="230"/>
      <c r="AP94" s="230"/>
      <c r="AQ94" s="70" t="s">
        <v>1</v>
      </c>
      <c r="AR94" s="66"/>
      <c r="AS94" s="71">
        <f>ROUND(SUM(AS95:AS97),2)</f>
        <v>0</v>
      </c>
      <c r="AT94" s="72">
        <f>ROUND(SUM(AV94:AW94),2)</f>
        <v>0</v>
      </c>
      <c r="AU94" s="73">
        <f>ROUND(SUM(AU95:AU97),5)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ROUND(SUM(AZ95:AZ97),2)</f>
        <v>0</v>
      </c>
      <c r="BA94" s="72">
        <f>ROUND(SUM(BA95:BA97),2)</f>
        <v>0</v>
      </c>
      <c r="BB94" s="72">
        <f>ROUND(SUM(BB95:BB97),2)</f>
        <v>0</v>
      </c>
      <c r="BC94" s="72">
        <f>ROUND(SUM(BC95:BC97),2)</f>
        <v>0</v>
      </c>
      <c r="BD94" s="74">
        <f>ROUND(SUM(BD95:BD97),2)</f>
        <v>0</v>
      </c>
      <c r="BS94" s="75" t="s">
        <v>72</v>
      </c>
      <c r="BT94" s="75" t="s">
        <v>73</v>
      </c>
      <c r="BU94" s="76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1" s="7" customFormat="1" ht="24.75" customHeight="1">
      <c r="A95" s="77" t="s">
        <v>77</v>
      </c>
      <c r="B95" s="78"/>
      <c r="C95" s="79"/>
      <c r="D95" s="228" t="s">
        <v>78</v>
      </c>
      <c r="E95" s="228"/>
      <c r="F95" s="228"/>
      <c r="G95" s="228"/>
      <c r="H95" s="228"/>
      <c r="I95" s="80"/>
      <c r="J95" s="228" t="s">
        <v>79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6">
        <f>'01 - Oprava sociálnych za...'!J30</f>
        <v>0</v>
      </c>
      <c r="AH95" s="227"/>
      <c r="AI95" s="227"/>
      <c r="AJ95" s="227"/>
      <c r="AK95" s="227"/>
      <c r="AL95" s="227"/>
      <c r="AM95" s="227"/>
      <c r="AN95" s="226">
        <f>SUM(AG95,AT95)</f>
        <v>0</v>
      </c>
      <c r="AO95" s="227"/>
      <c r="AP95" s="227"/>
      <c r="AQ95" s="81" t="s">
        <v>80</v>
      </c>
      <c r="AR95" s="78"/>
      <c r="AS95" s="82">
        <v>0</v>
      </c>
      <c r="AT95" s="83">
        <f>ROUND(SUM(AV95:AW95),2)</f>
        <v>0</v>
      </c>
      <c r="AU95" s="84">
        <f>'01 - Oprava sociálnych za...'!P136</f>
        <v>0</v>
      </c>
      <c r="AV95" s="83">
        <f>'01 - Oprava sociálnych za...'!J33</f>
        <v>0</v>
      </c>
      <c r="AW95" s="83">
        <f>'01 - Oprava sociálnych za...'!J34</f>
        <v>0</v>
      </c>
      <c r="AX95" s="83">
        <f>'01 - Oprava sociálnych za...'!J35</f>
        <v>0</v>
      </c>
      <c r="AY95" s="83">
        <f>'01 - Oprava sociálnych za...'!J36</f>
        <v>0</v>
      </c>
      <c r="AZ95" s="83">
        <f>'01 - Oprava sociálnych za...'!F33</f>
        <v>0</v>
      </c>
      <c r="BA95" s="83">
        <f>'01 - Oprava sociálnych za...'!F34</f>
        <v>0</v>
      </c>
      <c r="BB95" s="83">
        <f>'01 - Oprava sociálnych za...'!F35</f>
        <v>0</v>
      </c>
      <c r="BC95" s="83">
        <f>'01 - Oprava sociálnych za...'!F36</f>
        <v>0</v>
      </c>
      <c r="BD95" s="85">
        <f>'01 - Oprava sociálnych za...'!F37</f>
        <v>0</v>
      </c>
      <c r="BT95" s="86" t="s">
        <v>81</v>
      </c>
      <c r="BV95" s="86" t="s">
        <v>75</v>
      </c>
      <c r="BW95" s="86" t="s">
        <v>82</v>
      </c>
      <c r="BX95" s="86" t="s">
        <v>4</v>
      </c>
      <c r="CL95" s="86" t="s">
        <v>1</v>
      </c>
      <c r="CM95" s="86" t="s">
        <v>73</v>
      </c>
    </row>
    <row r="96" spans="1:91" s="7" customFormat="1" ht="24.75" customHeight="1">
      <c r="A96" s="77" t="s">
        <v>77</v>
      </c>
      <c r="B96" s="78"/>
      <c r="C96" s="79"/>
      <c r="D96" s="228" t="s">
        <v>83</v>
      </c>
      <c r="E96" s="228"/>
      <c r="F96" s="228"/>
      <c r="G96" s="228"/>
      <c r="H96" s="228"/>
      <c r="I96" s="80"/>
      <c r="J96" s="228" t="s">
        <v>84</v>
      </c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6">
        <f>'02 - Oprava sociálnych za...'!J30</f>
        <v>0</v>
      </c>
      <c r="AH96" s="227"/>
      <c r="AI96" s="227"/>
      <c r="AJ96" s="227"/>
      <c r="AK96" s="227"/>
      <c r="AL96" s="227"/>
      <c r="AM96" s="227"/>
      <c r="AN96" s="226">
        <f>SUM(AG96,AT96)</f>
        <v>0</v>
      </c>
      <c r="AO96" s="227"/>
      <c r="AP96" s="227"/>
      <c r="AQ96" s="81" t="s">
        <v>80</v>
      </c>
      <c r="AR96" s="78"/>
      <c r="AS96" s="82">
        <v>0</v>
      </c>
      <c r="AT96" s="83">
        <f>ROUND(SUM(AV96:AW96),2)</f>
        <v>0</v>
      </c>
      <c r="AU96" s="84">
        <f>'02 - Oprava sociálnych za...'!P136</f>
        <v>0</v>
      </c>
      <c r="AV96" s="83">
        <f>'02 - Oprava sociálnych za...'!J33</f>
        <v>0</v>
      </c>
      <c r="AW96" s="83">
        <f>'02 - Oprava sociálnych za...'!J34</f>
        <v>0</v>
      </c>
      <c r="AX96" s="83">
        <f>'02 - Oprava sociálnych za...'!J35</f>
        <v>0</v>
      </c>
      <c r="AY96" s="83">
        <f>'02 - Oprava sociálnych za...'!J36</f>
        <v>0</v>
      </c>
      <c r="AZ96" s="83">
        <f>'02 - Oprava sociálnych za...'!F33</f>
        <v>0</v>
      </c>
      <c r="BA96" s="83">
        <f>'02 - Oprava sociálnych za...'!F34</f>
        <v>0</v>
      </c>
      <c r="BB96" s="83">
        <f>'02 - Oprava sociálnych za...'!F35</f>
        <v>0</v>
      </c>
      <c r="BC96" s="83">
        <f>'02 - Oprava sociálnych za...'!F36</f>
        <v>0</v>
      </c>
      <c r="BD96" s="85">
        <f>'02 - Oprava sociálnych za...'!F37</f>
        <v>0</v>
      </c>
      <c r="BT96" s="86" t="s">
        <v>81</v>
      </c>
      <c r="BV96" s="86" t="s">
        <v>75</v>
      </c>
      <c r="BW96" s="86" t="s">
        <v>85</v>
      </c>
      <c r="BX96" s="86" t="s">
        <v>4</v>
      </c>
      <c r="CL96" s="86" t="s">
        <v>1</v>
      </c>
      <c r="CM96" s="86" t="s">
        <v>73</v>
      </c>
    </row>
    <row r="97" spans="1:91" s="7" customFormat="1" ht="24.75" customHeight="1">
      <c r="A97" s="77" t="s">
        <v>77</v>
      </c>
      <c r="B97" s="78"/>
      <c r="C97" s="79"/>
      <c r="D97" s="228" t="s">
        <v>86</v>
      </c>
      <c r="E97" s="228"/>
      <c r="F97" s="228"/>
      <c r="G97" s="228"/>
      <c r="H97" s="228"/>
      <c r="I97" s="80"/>
      <c r="J97" s="228" t="s">
        <v>87</v>
      </c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6">
        <f>'03 - Oprava sociálnych za...'!J30</f>
        <v>0</v>
      </c>
      <c r="AH97" s="227"/>
      <c r="AI97" s="227"/>
      <c r="AJ97" s="227"/>
      <c r="AK97" s="227"/>
      <c r="AL97" s="227"/>
      <c r="AM97" s="227"/>
      <c r="AN97" s="226">
        <f>SUM(AG97,AT97)</f>
        <v>0</v>
      </c>
      <c r="AO97" s="227"/>
      <c r="AP97" s="227"/>
      <c r="AQ97" s="81" t="s">
        <v>80</v>
      </c>
      <c r="AR97" s="78"/>
      <c r="AS97" s="87">
        <v>0</v>
      </c>
      <c r="AT97" s="88">
        <f>ROUND(SUM(AV97:AW97),2)</f>
        <v>0</v>
      </c>
      <c r="AU97" s="89">
        <f>'03 - Oprava sociálnych za...'!P136</f>
        <v>0</v>
      </c>
      <c r="AV97" s="88">
        <f>'03 - Oprava sociálnych za...'!J33</f>
        <v>0</v>
      </c>
      <c r="AW97" s="88">
        <f>'03 - Oprava sociálnych za...'!J34</f>
        <v>0</v>
      </c>
      <c r="AX97" s="88">
        <f>'03 - Oprava sociálnych za...'!J35</f>
        <v>0</v>
      </c>
      <c r="AY97" s="88">
        <f>'03 - Oprava sociálnych za...'!J36</f>
        <v>0</v>
      </c>
      <c r="AZ97" s="88">
        <f>'03 - Oprava sociálnych za...'!F33</f>
        <v>0</v>
      </c>
      <c r="BA97" s="88">
        <f>'03 - Oprava sociálnych za...'!F34</f>
        <v>0</v>
      </c>
      <c r="BB97" s="88">
        <f>'03 - Oprava sociálnych za...'!F35</f>
        <v>0</v>
      </c>
      <c r="BC97" s="88">
        <f>'03 - Oprava sociálnych za...'!F36</f>
        <v>0</v>
      </c>
      <c r="BD97" s="90">
        <f>'03 - Oprava sociálnych za...'!F37</f>
        <v>0</v>
      </c>
      <c r="BT97" s="86" t="s">
        <v>81</v>
      </c>
      <c r="BV97" s="86" t="s">
        <v>75</v>
      </c>
      <c r="BW97" s="86" t="s">
        <v>88</v>
      </c>
      <c r="BX97" s="86" t="s">
        <v>4</v>
      </c>
      <c r="CL97" s="86" t="s">
        <v>1</v>
      </c>
      <c r="CM97" s="86" t="s">
        <v>73</v>
      </c>
    </row>
    <row r="98" spans="1:91" s="2" customFormat="1" ht="30" customHeight="1">
      <c r="A98" s="30"/>
      <c r="B98" s="31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1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91" s="2" customFormat="1" ht="6.95" customHeight="1">
      <c r="A99" s="30"/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31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prava sociálnych za...'!C2" display="/"/>
    <hyperlink ref="A96" location="'02 - Oprava sociálnych za...'!C2" display="/"/>
    <hyperlink ref="A97" location="'03 - Oprava sociálnych za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4"/>
  <sheetViews>
    <sheetView showGridLines="0" topLeftCell="A110" workbookViewId="0">
      <selection activeCell="J130" sqref="J13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1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1"/>
      <c r="L2" s="231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2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89</v>
      </c>
      <c r="I4" s="91"/>
      <c r="L4" s="17"/>
      <c r="M4" s="93" t="s">
        <v>9</v>
      </c>
      <c r="AT4" s="14" t="s">
        <v>3</v>
      </c>
    </row>
    <row r="5" spans="1:46" s="1" customFormat="1" ht="6.95" customHeight="1">
      <c r="B5" s="17"/>
      <c r="I5" s="91"/>
      <c r="L5" s="17"/>
    </row>
    <row r="6" spans="1:46" s="1" customFormat="1" ht="12" customHeight="1">
      <c r="B6" s="17"/>
      <c r="D6" s="24" t="s">
        <v>14</v>
      </c>
      <c r="I6" s="91"/>
      <c r="L6" s="17"/>
    </row>
    <row r="7" spans="1:46" s="1" customFormat="1" ht="23.25" customHeight="1">
      <c r="B7" s="17"/>
      <c r="E7" s="232" t="str">
        <f>'Rekapitulácia stavby'!K6</f>
        <v>Oprava sociálnych zariadení 3., 2., 1. poschodie - SPŠ Elektrotechnická, Košice</v>
      </c>
      <c r="F7" s="233"/>
      <c r="G7" s="233"/>
      <c r="H7" s="233"/>
      <c r="I7" s="91"/>
      <c r="L7" s="17"/>
    </row>
    <row r="8" spans="1:46" s="2" customFormat="1" ht="12" customHeight="1">
      <c r="A8" s="30"/>
      <c r="B8" s="31"/>
      <c r="C8" s="30"/>
      <c r="D8" s="24" t="s">
        <v>90</v>
      </c>
      <c r="E8" s="30"/>
      <c r="F8" s="30"/>
      <c r="G8" s="30"/>
      <c r="H8" s="30"/>
      <c r="I8" s="94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2" t="s">
        <v>91</v>
      </c>
      <c r="F9" s="234"/>
      <c r="G9" s="234"/>
      <c r="H9" s="234"/>
      <c r="I9" s="94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94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16</v>
      </c>
      <c r="E11" s="30"/>
      <c r="F11" s="22" t="s">
        <v>1</v>
      </c>
      <c r="G11" s="30"/>
      <c r="H11" s="30"/>
      <c r="I11" s="95" t="s">
        <v>17</v>
      </c>
      <c r="J11" s="22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18</v>
      </c>
      <c r="E12" s="30"/>
      <c r="F12" s="22" t="s">
        <v>19</v>
      </c>
      <c r="G12" s="30"/>
      <c r="H12" s="30"/>
      <c r="I12" s="95" t="s">
        <v>20</v>
      </c>
      <c r="J12" s="53" t="str">
        <f>'Rekapitulácia stavby'!AN8</f>
        <v>Vyplň údaj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94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21</v>
      </c>
      <c r="E14" s="30"/>
      <c r="F14" s="30"/>
      <c r="G14" s="30"/>
      <c r="H14" s="30"/>
      <c r="I14" s="95" t="s">
        <v>22</v>
      </c>
      <c r="J14" s="22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">
        <v>23</v>
      </c>
      <c r="F15" s="30"/>
      <c r="G15" s="30"/>
      <c r="H15" s="30"/>
      <c r="I15" s="95" t="s">
        <v>24</v>
      </c>
      <c r="J15" s="22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94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25</v>
      </c>
      <c r="E17" s="30"/>
      <c r="F17" s="30"/>
      <c r="G17" s="30"/>
      <c r="H17" s="30"/>
      <c r="I17" s="95" t="s">
        <v>22</v>
      </c>
      <c r="J17" s="25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35" t="str">
        <f>'Rekapitulácia stavby'!E14</f>
        <v>Vyplň údaj</v>
      </c>
      <c r="F18" s="196"/>
      <c r="G18" s="196"/>
      <c r="H18" s="196"/>
      <c r="I18" s="95" t="s">
        <v>24</v>
      </c>
      <c r="J18" s="25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94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27</v>
      </c>
      <c r="E20" s="30"/>
      <c r="F20" s="30"/>
      <c r="G20" s="30"/>
      <c r="H20" s="30"/>
      <c r="I20" s="95" t="s">
        <v>22</v>
      </c>
      <c r="J20" s="22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95" t="s">
        <v>24</v>
      </c>
      <c r="J21" s="22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94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31</v>
      </c>
      <c r="E23" s="30"/>
      <c r="F23" s="30"/>
      <c r="G23" s="30"/>
      <c r="H23" s="30"/>
      <c r="I23" s="95" t="s">
        <v>22</v>
      </c>
      <c r="J23" s="22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95" t="s">
        <v>24</v>
      </c>
      <c r="J24" s="22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94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32</v>
      </c>
      <c r="E26" s="30"/>
      <c r="F26" s="30"/>
      <c r="G26" s="30"/>
      <c r="H26" s="30"/>
      <c r="I26" s="94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01" t="s">
        <v>1</v>
      </c>
      <c r="F27" s="201"/>
      <c r="G27" s="201"/>
      <c r="H27" s="201"/>
      <c r="I27" s="98"/>
      <c r="J27" s="96"/>
      <c r="K27" s="96"/>
      <c r="L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94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100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94"/>
      <c r="J30" s="69">
        <f>ROUND(J136,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100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102" t="s">
        <v>34</v>
      </c>
      <c r="J32" s="34" t="s">
        <v>36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3" t="s">
        <v>37</v>
      </c>
      <c r="E33" s="24" t="s">
        <v>38</v>
      </c>
      <c r="F33" s="104">
        <f>ROUND((SUM(BE136:BE263)),  2)</f>
        <v>0</v>
      </c>
      <c r="G33" s="30"/>
      <c r="H33" s="30"/>
      <c r="I33" s="105">
        <v>0.2</v>
      </c>
      <c r="J33" s="104">
        <f>ROUND(((SUM(BE136:BE263))*I33),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4" t="s">
        <v>39</v>
      </c>
      <c r="F34" s="104">
        <f>ROUND((SUM(BF136:BF263)),  2)</f>
        <v>0</v>
      </c>
      <c r="G34" s="30"/>
      <c r="H34" s="30"/>
      <c r="I34" s="105">
        <v>0.2</v>
      </c>
      <c r="J34" s="104">
        <f>ROUND(((SUM(BF136:BF263))*I34),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40</v>
      </c>
      <c r="F35" s="104">
        <f>ROUND((SUM(BG136:BG263)),  2)</f>
        <v>0</v>
      </c>
      <c r="G35" s="30"/>
      <c r="H35" s="30"/>
      <c r="I35" s="105">
        <v>0.2</v>
      </c>
      <c r="J35" s="104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41</v>
      </c>
      <c r="F36" s="104">
        <f>ROUND((SUM(BH136:BH263)),  2)</f>
        <v>0</v>
      </c>
      <c r="G36" s="30"/>
      <c r="H36" s="30"/>
      <c r="I36" s="105">
        <v>0.2</v>
      </c>
      <c r="J36" s="104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4" t="s">
        <v>42</v>
      </c>
      <c r="F37" s="104">
        <f>ROUND((SUM(BI136:BI263)),  2)</f>
        <v>0</v>
      </c>
      <c r="G37" s="30"/>
      <c r="H37" s="30"/>
      <c r="I37" s="105">
        <v>0</v>
      </c>
      <c r="J37" s="104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94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58"/>
      <c r="F39" s="58"/>
      <c r="G39" s="108" t="s">
        <v>44</v>
      </c>
      <c r="H39" s="109" t="s">
        <v>45</v>
      </c>
      <c r="I39" s="110"/>
      <c r="J39" s="111">
        <f>SUM(J30:J37)</f>
        <v>0</v>
      </c>
      <c r="K39" s="112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94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I41" s="91"/>
      <c r="L41" s="17"/>
    </row>
    <row r="42" spans="1:31" s="1" customFormat="1" ht="14.45" customHeight="1">
      <c r="B42" s="17"/>
      <c r="I42" s="91"/>
      <c r="L42" s="17"/>
    </row>
    <row r="43" spans="1:31" s="1" customFormat="1" ht="14.45" customHeight="1">
      <c r="B43" s="17"/>
      <c r="I43" s="91"/>
      <c r="L43" s="17"/>
    </row>
    <row r="44" spans="1:31" s="1" customFormat="1" ht="14.45" customHeight="1">
      <c r="B44" s="17"/>
      <c r="I44" s="91"/>
      <c r="L44" s="17"/>
    </row>
    <row r="45" spans="1:31" s="1" customFormat="1" ht="14.45" customHeight="1">
      <c r="B45" s="17"/>
      <c r="I45" s="91"/>
      <c r="L45" s="17"/>
    </row>
    <row r="46" spans="1:31" s="1" customFormat="1" ht="14.45" customHeight="1">
      <c r="B46" s="17"/>
      <c r="I46" s="91"/>
      <c r="L46" s="17"/>
    </row>
    <row r="47" spans="1:31" s="1" customFormat="1" ht="14.45" customHeight="1">
      <c r="B47" s="17"/>
      <c r="I47" s="91"/>
      <c r="L47" s="17"/>
    </row>
    <row r="48" spans="1:31" s="1" customFormat="1" ht="14.45" customHeight="1">
      <c r="B48" s="17"/>
      <c r="I48" s="91"/>
      <c r="L48" s="17"/>
    </row>
    <row r="49" spans="1:31" s="1" customFormat="1" ht="14.45" customHeight="1">
      <c r="B49" s="17"/>
      <c r="I49" s="91"/>
      <c r="L49" s="17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113"/>
      <c r="J50" s="42"/>
      <c r="K50" s="42"/>
      <c r="L50" s="40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3" t="s">
        <v>48</v>
      </c>
      <c r="E61" s="33"/>
      <c r="F61" s="114" t="s">
        <v>49</v>
      </c>
      <c r="G61" s="43" t="s">
        <v>48</v>
      </c>
      <c r="H61" s="33"/>
      <c r="I61" s="115"/>
      <c r="J61" s="116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117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3" t="s">
        <v>48</v>
      </c>
      <c r="E76" s="33"/>
      <c r="F76" s="114" t="s">
        <v>49</v>
      </c>
      <c r="G76" s="43" t="s">
        <v>48</v>
      </c>
      <c r="H76" s="33"/>
      <c r="I76" s="115"/>
      <c r="J76" s="116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118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119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8" t="s">
        <v>92</v>
      </c>
      <c r="D82" s="30"/>
      <c r="E82" s="30"/>
      <c r="F82" s="30"/>
      <c r="G82" s="30"/>
      <c r="H82" s="30"/>
      <c r="I82" s="94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94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4" t="s">
        <v>14</v>
      </c>
      <c r="D84" s="30"/>
      <c r="E84" s="30"/>
      <c r="F84" s="30"/>
      <c r="G84" s="30"/>
      <c r="H84" s="30"/>
      <c r="I84" s="94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0"/>
      <c r="D85" s="30"/>
      <c r="E85" s="232" t="str">
        <f>E7</f>
        <v>Oprava sociálnych zariadení 3., 2., 1. poschodie - SPŠ Elektrotechnická, Košice</v>
      </c>
      <c r="F85" s="233"/>
      <c r="G85" s="233"/>
      <c r="H85" s="233"/>
      <c r="I85" s="94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4" t="s">
        <v>90</v>
      </c>
      <c r="D86" s="30"/>
      <c r="E86" s="30"/>
      <c r="F86" s="30"/>
      <c r="G86" s="30"/>
      <c r="H86" s="30"/>
      <c r="I86" s="94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2" t="str">
        <f>E9</f>
        <v>01 - Oprava sociálnych zariadení 1. poschodie</v>
      </c>
      <c r="F87" s="234"/>
      <c r="G87" s="234"/>
      <c r="H87" s="234"/>
      <c r="I87" s="94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94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4" t="s">
        <v>18</v>
      </c>
      <c r="D89" s="30"/>
      <c r="E89" s="30"/>
      <c r="F89" s="22" t="str">
        <f>F12</f>
        <v>Komenského 44, Košice</v>
      </c>
      <c r="G89" s="30"/>
      <c r="H89" s="30"/>
      <c r="I89" s="95" t="s">
        <v>20</v>
      </c>
      <c r="J89" s="53" t="str">
        <f>IF(J12="","",J12)</f>
        <v>Vyplň údaj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94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4" t="s">
        <v>21</v>
      </c>
      <c r="D91" s="30"/>
      <c r="E91" s="30"/>
      <c r="F91" s="22" t="str">
        <f>E15</f>
        <v>SPŠ Elektrotechnická, Komenského 44, Košice</v>
      </c>
      <c r="G91" s="30"/>
      <c r="H91" s="30"/>
      <c r="I91" s="95" t="s">
        <v>27</v>
      </c>
      <c r="J91" s="28" t="str">
        <f>E21</f>
        <v xml:space="preserve"> 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4" t="s">
        <v>25</v>
      </c>
      <c r="D92" s="30"/>
      <c r="E92" s="30"/>
      <c r="F92" s="22" t="str">
        <f>IF(E18="","",E18)</f>
        <v>Vyplň údaj</v>
      </c>
      <c r="G92" s="30"/>
      <c r="H92" s="30"/>
      <c r="I92" s="95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94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20" t="s">
        <v>93</v>
      </c>
      <c r="D94" s="106"/>
      <c r="E94" s="106"/>
      <c r="F94" s="106"/>
      <c r="G94" s="106"/>
      <c r="H94" s="106"/>
      <c r="I94" s="121"/>
      <c r="J94" s="122" t="s">
        <v>94</v>
      </c>
      <c r="K94" s="106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94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23" t="s">
        <v>95</v>
      </c>
      <c r="D96" s="30"/>
      <c r="E96" s="30"/>
      <c r="F96" s="30"/>
      <c r="G96" s="30"/>
      <c r="H96" s="30"/>
      <c r="I96" s="94"/>
      <c r="J96" s="69">
        <f>J136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96</v>
      </c>
    </row>
    <row r="97" spans="2:12" s="9" customFormat="1" ht="24.95" customHeight="1">
      <c r="B97" s="124"/>
      <c r="D97" s="125" t="s">
        <v>97</v>
      </c>
      <c r="E97" s="126"/>
      <c r="F97" s="126"/>
      <c r="G97" s="126"/>
      <c r="H97" s="126"/>
      <c r="I97" s="127"/>
      <c r="J97" s="128">
        <f>J137</f>
        <v>0</v>
      </c>
      <c r="L97" s="124"/>
    </row>
    <row r="98" spans="2:12" s="10" customFormat="1" ht="19.899999999999999" customHeight="1">
      <c r="B98" s="129"/>
      <c r="D98" s="130" t="s">
        <v>98</v>
      </c>
      <c r="E98" s="131"/>
      <c r="F98" s="131"/>
      <c r="G98" s="131"/>
      <c r="H98" s="131"/>
      <c r="I98" s="132"/>
      <c r="J98" s="133">
        <f>J138</f>
        <v>0</v>
      </c>
      <c r="L98" s="129"/>
    </row>
    <row r="99" spans="2:12" s="10" customFormat="1" ht="19.899999999999999" customHeight="1">
      <c r="B99" s="129"/>
      <c r="D99" s="130" t="s">
        <v>99</v>
      </c>
      <c r="E99" s="131"/>
      <c r="F99" s="131"/>
      <c r="G99" s="131"/>
      <c r="H99" s="131"/>
      <c r="I99" s="132"/>
      <c r="J99" s="133">
        <f>J140</f>
        <v>0</v>
      </c>
      <c r="L99" s="129"/>
    </row>
    <row r="100" spans="2:12" s="10" customFormat="1" ht="19.899999999999999" customHeight="1">
      <c r="B100" s="129"/>
      <c r="D100" s="130" t="s">
        <v>100</v>
      </c>
      <c r="E100" s="131"/>
      <c r="F100" s="131"/>
      <c r="G100" s="131"/>
      <c r="H100" s="131"/>
      <c r="I100" s="132"/>
      <c r="J100" s="133">
        <f>J149</f>
        <v>0</v>
      </c>
      <c r="L100" s="129"/>
    </row>
    <row r="101" spans="2:12" s="10" customFormat="1" ht="19.899999999999999" customHeight="1">
      <c r="B101" s="129"/>
      <c r="D101" s="130" t="s">
        <v>101</v>
      </c>
      <c r="E101" s="131"/>
      <c r="F101" s="131"/>
      <c r="G101" s="131"/>
      <c r="H101" s="131"/>
      <c r="I101" s="132"/>
      <c r="J101" s="133">
        <f>J166</f>
        <v>0</v>
      </c>
      <c r="L101" s="129"/>
    </row>
    <row r="102" spans="2:12" s="9" customFormat="1" ht="24.95" customHeight="1">
      <c r="B102" s="124"/>
      <c r="D102" s="125" t="s">
        <v>102</v>
      </c>
      <c r="E102" s="126"/>
      <c r="F102" s="126"/>
      <c r="G102" s="126"/>
      <c r="H102" s="126"/>
      <c r="I102" s="127"/>
      <c r="J102" s="128">
        <f>J168</f>
        <v>0</v>
      </c>
      <c r="L102" s="124"/>
    </row>
    <row r="103" spans="2:12" s="10" customFormat="1" ht="19.899999999999999" customHeight="1">
      <c r="B103" s="129"/>
      <c r="D103" s="130" t="s">
        <v>103</v>
      </c>
      <c r="E103" s="131"/>
      <c r="F103" s="131"/>
      <c r="G103" s="131"/>
      <c r="H103" s="131"/>
      <c r="I103" s="132"/>
      <c r="J103" s="133">
        <f>J169</f>
        <v>0</v>
      </c>
      <c r="L103" s="129"/>
    </row>
    <row r="104" spans="2:12" s="10" customFormat="1" ht="19.899999999999999" customHeight="1">
      <c r="B104" s="129"/>
      <c r="D104" s="130" t="s">
        <v>104</v>
      </c>
      <c r="E104" s="131"/>
      <c r="F104" s="131"/>
      <c r="G104" s="131"/>
      <c r="H104" s="131"/>
      <c r="I104" s="132"/>
      <c r="J104" s="133">
        <f>J174</f>
        <v>0</v>
      </c>
      <c r="L104" s="129"/>
    </row>
    <row r="105" spans="2:12" s="10" customFormat="1" ht="19.899999999999999" customHeight="1">
      <c r="B105" s="129"/>
      <c r="D105" s="130" t="s">
        <v>105</v>
      </c>
      <c r="E105" s="131"/>
      <c r="F105" s="131"/>
      <c r="G105" s="131"/>
      <c r="H105" s="131"/>
      <c r="I105" s="132"/>
      <c r="J105" s="133">
        <f>J186</f>
        <v>0</v>
      </c>
      <c r="L105" s="129"/>
    </row>
    <row r="106" spans="2:12" s="10" customFormat="1" ht="19.899999999999999" customHeight="1">
      <c r="B106" s="129"/>
      <c r="D106" s="130" t="s">
        <v>106</v>
      </c>
      <c r="E106" s="131"/>
      <c r="F106" s="131"/>
      <c r="G106" s="131"/>
      <c r="H106" s="131"/>
      <c r="I106" s="132"/>
      <c r="J106" s="133">
        <f>J211</f>
        <v>0</v>
      </c>
      <c r="L106" s="129"/>
    </row>
    <row r="107" spans="2:12" s="10" customFormat="1" ht="19.899999999999999" customHeight="1">
      <c r="B107" s="129"/>
      <c r="D107" s="130" t="s">
        <v>107</v>
      </c>
      <c r="E107" s="131"/>
      <c r="F107" s="131"/>
      <c r="G107" s="131"/>
      <c r="H107" s="131"/>
      <c r="I107" s="132"/>
      <c r="J107" s="133">
        <f>J214</f>
        <v>0</v>
      </c>
      <c r="L107" s="129"/>
    </row>
    <row r="108" spans="2:12" s="10" customFormat="1" ht="19.899999999999999" customHeight="1">
      <c r="B108" s="129"/>
      <c r="D108" s="130" t="s">
        <v>108</v>
      </c>
      <c r="E108" s="131"/>
      <c r="F108" s="131"/>
      <c r="G108" s="131"/>
      <c r="H108" s="131"/>
      <c r="I108" s="132"/>
      <c r="J108" s="133">
        <f>J219</f>
        <v>0</v>
      </c>
      <c r="L108" s="129"/>
    </row>
    <row r="109" spans="2:12" s="10" customFormat="1" ht="19.899999999999999" customHeight="1">
      <c r="B109" s="129"/>
      <c r="D109" s="130" t="s">
        <v>109</v>
      </c>
      <c r="E109" s="131"/>
      <c r="F109" s="131"/>
      <c r="G109" s="131"/>
      <c r="H109" s="131"/>
      <c r="I109" s="132"/>
      <c r="J109" s="133">
        <f>J227</f>
        <v>0</v>
      </c>
      <c r="L109" s="129"/>
    </row>
    <row r="110" spans="2:12" s="10" customFormat="1" ht="19.899999999999999" customHeight="1">
      <c r="B110" s="129"/>
      <c r="D110" s="130" t="s">
        <v>110</v>
      </c>
      <c r="E110" s="131"/>
      <c r="F110" s="131"/>
      <c r="G110" s="131"/>
      <c r="H110" s="131"/>
      <c r="I110" s="132"/>
      <c r="J110" s="133">
        <f>J231</f>
        <v>0</v>
      </c>
      <c r="L110" s="129"/>
    </row>
    <row r="111" spans="2:12" s="10" customFormat="1" ht="19.899999999999999" customHeight="1">
      <c r="B111" s="129"/>
      <c r="D111" s="130" t="s">
        <v>111</v>
      </c>
      <c r="E111" s="131"/>
      <c r="F111" s="131"/>
      <c r="G111" s="131"/>
      <c r="H111" s="131"/>
      <c r="I111" s="132"/>
      <c r="J111" s="133">
        <f>J233</f>
        <v>0</v>
      </c>
      <c r="L111" s="129"/>
    </row>
    <row r="112" spans="2:12" s="10" customFormat="1" ht="19.899999999999999" customHeight="1">
      <c r="B112" s="129"/>
      <c r="D112" s="130" t="s">
        <v>112</v>
      </c>
      <c r="E112" s="131"/>
      <c r="F112" s="131"/>
      <c r="G112" s="131"/>
      <c r="H112" s="131"/>
      <c r="I112" s="132"/>
      <c r="J112" s="133">
        <f>J242</f>
        <v>0</v>
      </c>
      <c r="L112" s="129"/>
    </row>
    <row r="113" spans="1:31" s="10" customFormat="1" ht="19.899999999999999" customHeight="1">
      <c r="B113" s="129"/>
      <c r="D113" s="130" t="s">
        <v>113</v>
      </c>
      <c r="E113" s="131"/>
      <c r="F113" s="131"/>
      <c r="G113" s="131"/>
      <c r="H113" s="131"/>
      <c r="I113" s="132"/>
      <c r="J113" s="133">
        <f>J251</f>
        <v>0</v>
      </c>
      <c r="L113" s="129"/>
    </row>
    <row r="114" spans="1:31" s="9" customFormat="1" ht="24.95" customHeight="1">
      <c r="B114" s="124"/>
      <c r="D114" s="125" t="s">
        <v>114</v>
      </c>
      <c r="E114" s="126"/>
      <c r="F114" s="126"/>
      <c r="G114" s="126"/>
      <c r="H114" s="126"/>
      <c r="I114" s="127"/>
      <c r="J114" s="128">
        <f>J253</f>
        <v>0</v>
      </c>
      <c r="L114" s="124"/>
    </row>
    <row r="115" spans="1:31" s="10" customFormat="1" ht="19.899999999999999" customHeight="1">
      <c r="B115" s="129"/>
      <c r="D115" s="130" t="s">
        <v>115</v>
      </c>
      <c r="E115" s="131"/>
      <c r="F115" s="131"/>
      <c r="G115" s="131"/>
      <c r="H115" s="131"/>
      <c r="I115" s="132"/>
      <c r="J115" s="133">
        <f>J254</f>
        <v>0</v>
      </c>
      <c r="L115" s="129"/>
    </row>
    <row r="116" spans="1:31" s="10" customFormat="1" ht="19.899999999999999" customHeight="1">
      <c r="B116" s="129"/>
      <c r="D116" s="130" t="s">
        <v>116</v>
      </c>
      <c r="E116" s="131"/>
      <c r="F116" s="131"/>
      <c r="G116" s="131"/>
      <c r="H116" s="131"/>
      <c r="I116" s="132"/>
      <c r="J116" s="133">
        <f>J262</f>
        <v>0</v>
      </c>
      <c r="L116" s="129"/>
    </row>
    <row r="117" spans="1:31" s="2" customFormat="1" ht="21.75" customHeight="1">
      <c r="A117" s="30"/>
      <c r="B117" s="31"/>
      <c r="C117" s="30"/>
      <c r="D117" s="30"/>
      <c r="E117" s="30"/>
      <c r="F117" s="30"/>
      <c r="G117" s="30"/>
      <c r="H117" s="30"/>
      <c r="I117" s="94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5" customHeight="1">
      <c r="A118" s="30"/>
      <c r="B118" s="45"/>
      <c r="C118" s="46"/>
      <c r="D118" s="46"/>
      <c r="E118" s="46"/>
      <c r="F118" s="46"/>
      <c r="G118" s="46"/>
      <c r="H118" s="46"/>
      <c r="I118" s="118"/>
      <c r="J118" s="46"/>
      <c r="K118" s="46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22" spans="1:31" s="2" customFormat="1" ht="6.95" customHeight="1">
      <c r="A122" s="30"/>
      <c r="B122" s="47"/>
      <c r="C122" s="48"/>
      <c r="D122" s="48"/>
      <c r="E122" s="48"/>
      <c r="F122" s="48"/>
      <c r="G122" s="48"/>
      <c r="H122" s="48"/>
      <c r="I122" s="119"/>
      <c r="J122" s="48"/>
      <c r="K122" s="48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24.95" customHeight="1">
      <c r="A123" s="30"/>
      <c r="B123" s="31"/>
      <c r="C123" s="18" t="s">
        <v>117</v>
      </c>
      <c r="D123" s="30"/>
      <c r="E123" s="30"/>
      <c r="F123" s="30"/>
      <c r="G123" s="30"/>
      <c r="H123" s="30"/>
      <c r="I123" s="94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94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>
      <c r="A125" s="30"/>
      <c r="B125" s="31"/>
      <c r="C125" s="24" t="s">
        <v>14</v>
      </c>
      <c r="D125" s="30"/>
      <c r="E125" s="30"/>
      <c r="F125" s="30"/>
      <c r="G125" s="30"/>
      <c r="H125" s="30"/>
      <c r="I125" s="94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23.25" customHeight="1">
      <c r="A126" s="30"/>
      <c r="B126" s="31"/>
      <c r="C126" s="30"/>
      <c r="D126" s="30"/>
      <c r="E126" s="232" t="str">
        <f>E7</f>
        <v>Oprava sociálnych zariadení 3., 2., 1. poschodie - SPŠ Elektrotechnická, Košice</v>
      </c>
      <c r="F126" s="233"/>
      <c r="G126" s="233"/>
      <c r="H126" s="233"/>
      <c r="I126" s="94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>
      <c r="A127" s="30"/>
      <c r="B127" s="31"/>
      <c r="C127" s="24" t="s">
        <v>90</v>
      </c>
      <c r="D127" s="30"/>
      <c r="E127" s="30"/>
      <c r="F127" s="30"/>
      <c r="G127" s="30"/>
      <c r="H127" s="30"/>
      <c r="I127" s="94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>
      <c r="A128" s="30"/>
      <c r="B128" s="31"/>
      <c r="C128" s="30"/>
      <c r="D128" s="30"/>
      <c r="E128" s="212" t="str">
        <f>E9</f>
        <v>01 - Oprava sociálnych zariadení 1. poschodie</v>
      </c>
      <c r="F128" s="234"/>
      <c r="G128" s="234"/>
      <c r="H128" s="234"/>
      <c r="I128" s="94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6.95" customHeight="1">
      <c r="A129" s="30"/>
      <c r="B129" s="31"/>
      <c r="C129" s="30"/>
      <c r="D129" s="30"/>
      <c r="E129" s="30"/>
      <c r="F129" s="30"/>
      <c r="G129" s="30"/>
      <c r="H129" s="30"/>
      <c r="I129" s="94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>
      <c r="A130" s="30"/>
      <c r="B130" s="31"/>
      <c r="C130" s="24" t="s">
        <v>18</v>
      </c>
      <c r="D130" s="30"/>
      <c r="E130" s="30"/>
      <c r="F130" s="22" t="str">
        <f>F12</f>
        <v>Komenského 44, Košice</v>
      </c>
      <c r="G130" s="30"/>
      <c r="H130" s="30"/>
      <c r="I130" s="95" t="s">
        <v>20</v>
      </c>
      <c r="J130" s="53" t="str">
        <f>IF(J12="","",J12)</f>
        <v>Vyplň údaj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94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" customHeight="1">
      <c r="A132" s="30"/>
      <c r="B132" s="31"/>
      <c r="C132" s="24" t="s">
        <v>21</v>
      </c>
      <c r="D132" s="30"/>
      <c r="E132" s="30"/>
      <c r="F132" s="22" t="str">
        <f>E15</f>
        <v>SPŠ Elektrotechnická, Komenského 44, Košice</v>
      </c>
      <c r="G132" s="30"/>
      <c r="H132" s="30"/>
      <c r="I132" s="95" t="s">
        <v>27</v>
      </c>
      <c r="J132" s="28" t="str">
        <f>E21</f>
        <v xml:space="preserve"> 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" customHeight="1">
      <c r="A133" s="30"/>
      <c r="B133" s="31"/>
      <c r="C133" s="24" t="s">
        <v>25</v>
      </c>
      <c r="D133" s="30"/>
      <c r="E133" s="30"/>
      <c r="F133" s="22" t="str">
        <f>IF(E18="","",E18)</f>
        <v>Vyplň údaj</v>
      </c>
      <c r="G133" s="30"/>
      <c r="H133" s="30"/>
      <c r="I133" s="95" t="s">
        <v>31</v>
      </c>
      <c r="J133" s="28" t="str">
        <f>E24</f>
        <v xml:space="preserve"> 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35" customHeight="1">
      <c r="A134" s="30"/>
      <c r="B134" s="31"/>
      <c r="C134" s="30"/>
      <c r="D134" s="30"/>
      <c r="E134" s="30"/>
      <c r="F134" s="30"/>
      <c r="G134" s="30"/>
      <c r="H134" s="30"/>
      <c r="I134" s="94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>
      <c r="A135" s="134"/>
      <c r="B135" s="135"/>
      <c r="C135" s="136" t="s">
        <v>118</v>
      </c>
      <c r="D135" s="137" t="s">
        <v>58</v>
      </c>
      <c r="E135" s="137" t="s">
        <v>54</v>
      </c>
      <c r="F135" s="137" t="s">
        <v>55</v>
      </c>
      <c r="G135" s="137" t="s">
        <v>119</v>
      </c>
      <c r="H135" s="137" t="s">
        <v>120</v>
      </c>
      <c r="I135" s="138" t="s">
        <v>121</v>
      </c>
      <c r="J135" s="139" t="s">
        <v>94</v>
      </c>
      <c r="K135" s="140" t="s">
        <v>122</v>
      </c>
      <c r="L135" s="141"/>
      <c r="M135" s="60" t="s">
        <v>1</v>
      </c>
      <c r="N135" s="61" t="s">
        <v>37</v>
      </c>
      <c r="O135" s="61" t="s">
        <v>123</v>
      </c>
      <c r="P135" s="61" t="s">
        <v>124</v>
      </c>
      <c r="Q135" s="61" t="s">
        <v>125</v>
      </c>
      <c r="R135" s="61" t="s">
        <v>126</v>
      </c>
      <c r="S135" s="61" t="s">
        <v>127</v>
      </c>
      <c r="T135" s="62" t="s">
        <v>128</v>
      </c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</row>
    <row r="136" spans="1:65" s="2" customFormat="1" ht="22.9" customHeight="1">
      <c r="A136" s="30"/>
      <c r="B136" s="31"/>
      <c r="C136" s="67" t="s">
        <v>95</v>
      </c>
      <c r="D136" s="30"/>
      <c r="E136" s="30"/>
      <c r="F136" s="30"/>
      <c r="G136" s="30"/>
      <c r="H136" s="30"/>
      <c r="I136" s="94"/>
      <c r="J136" s="142">
        <f>BK136</f>
        <v>0</v>
      </c>
      <c r="K136" s="30"/>
      <c r="L136" s="31"/>
      <c r="M136" s="63"/>
      <c r="N136" s="54"/>
      <c r="O136" s="64"/>
      <c r="P136" s="143">
        <f>P137+P168+P253</f>
        <v>0</v>
      </c>
      <c r="Q136" s="64"/>
      <c r="R136" s="143">
        <f>R137+R168+R253</f>
        <v>3.6500634699999996</v>
      </c>
      <c r="S136" s="64"/>
      <c r="T136" s="144">
        <f>T137+T168+T253</f>
        <v>5.8959010000000003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4" t="s">
        <v>72</v>
      </c>
      <c r="AU136" s="14" t="s">
        <v>96</v>
      </c>
      <c r="BK136" s="145">
        <f>BK137+BK168+BK253</f>
        <v>0</v>
      </c>
    </row>
    <row r="137" spans="1:65" s="12" customFormat="1" ht="25.9" customHeight="1">
      <c r="B137" s="146"/>
      <c r="D137" s="147" t="s">
        <v>72</v>
      </c>
      <c r="E137" s="148" t="s">
        <v>129</v>
      </c>
      <c r="F137" s="148" t="s">
        <v>130</v>
      </c>
      <c r="I137" s="149"/>
      <c r="J137" s="150">
        <f>BK137</f>
        <v>0</v>
      </c>
      <c r="L137" s="146"/>
      <c r="M137" s="151"/>
      <c r="N137" s="152"/>
      <c r="O137" s="152"/>
      <c r="P137" s="153">
        <f>P138+P140+P149+P166</f>
        <v>0</v>
      </c>
      <c r="Q137" s="152"/>
      <c r="R137" s="153">
        <f>R138+R140+R149+R166</f>
        <v>2.2967386399999996</v>
      </c>
      <c r="S137" s="152"/>
      <c r="T137" s="154">
        <f>T138+T140+T149+T166</f>
        <v>5.5515760000000007</v>
      </c>
      <c r="AR137" s="147" t="s">
        <v>81</v>
      </c>
      <c r="AT137" s="155" t="s">
        <v>72</v>
      </c>
      <c r="AU137" s="155" t="s">
        <v>73</v>
      </c>
      <c r="AY137" s="147" t="s">
        <v>131</v>
      </c>
      <c r="BK137" s="156">
        <f>BK138+BK140+BK149+BK166</f>
        <v>0</v>
      </c>
    </row>
    <row r="138" spans="1:65" s="12" customFormat="1" ht="22.9" customHeight="1">
      <c r="B138" s="146"/>
      <c r="D138" s="147" t="s">
        <v>72</v>
      </c>
      <c r="E138" s="157" t="s">
        <v>132</v>
      </c>
      <c r="F138" s="157" t="s">
        <v>133</v>
      </c>
      <c r="I138" s="149"/>
      <c r="J138" s="158">
        <f>BK138</f>
        <v>0</v>
      </c>
      <c r="L138" s="146"/>
      <c r="M138" s="151"/>
      <c r="N138" s="152"/>
      <c r="O138" s="152"/>
      <c r="P138" s="153">
        <f>P139</f>
        <v>0</v>
      </c>
      <c r="Q138" s="152"/>
      <c r="R138" s="153">
        <f>R139</f>
        <v>0.2830124</v>
      </c>
      <c r="S138" s="152"/>
      <c r="T138" s="154">
        <f>T139</f>
        <v>0</v>
      </c>
      <c r="AR138" s="147" t="s">
        <v>81</v>
      </c>
      <c r="AT138" s="155" t="s">
        <v>72</v>
      </c>
      <c r="AU138" s="155" t="s">
        <v>81</v>
      </c>
      <c r="AY138" s="147" t="s">
        <v>131</v>
      </c>
      <c r="BK138" s="156">
        <f>BK139</f>
        <v>0</v>
      </c>
    </row>
    <row r="139" spans="1:65" s="2" customFormat="1" ht="21.75" customHeight="1">
      <c r="A139" s="30"/>
      <c r="B139" s="159"/>
      <c r="C139" s="160" t="s">
        <v>81</v>
      </c>
      <c r="D139" s="160" t="s">
        <v>134</v>
      </c>
      <c r="E139" s="161" t="s">
        <v>135</v>
      </c>
      <c r="F139" s="162" t="s">
        <v>136</v>
      </c>
      <c r="G139" s="163" t="s">
        <v>137</v>
      </c>
      <c r="H139" s="164">
        <v>5.24</v>
      </c>
      <c r="I139" s="165"/>
      <c r="J139" s="164">
        <f>ROUND(I139*H139,3)</f>
        <v>0</v>
      </c>
      <c r="K139" s="166"/>
      <c r="L139" s="31"/>
      <c r="M139" s="167" t="s">
        <v>1</v>
      </c>
      <c r="N139" s="168" t="s">
        <v>39</v>
      </c>
      <c r="O139" s="56"/>
      <c r="P139" s="169">
        <f>O139*H139</f>
        <v>0</v>
      </c>
      <c r="Q139" s="169">
        <v>5.4010000000000002E-2</v>
      </c>
      <c r="R139" s="169">
        <f>Q139*H139</f>
        <v>0.2830124</v>
      </c>
      <c r="S139" s="169">
        <v>0</v>
      </c>
      <c r="T139" s="170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3">
        <f>ROUND(I139*H139,3)</f>
        <v>0</v>
      </c>
      <c r="BL139" s="14" t="s">
        <v>138</v>
      </c>
      <c r="BM139" s="171" t="s">
        <v>140</v>
      </c>
    </row>
    <row r="140" spans="1:65" s="12" customFormat="1" ht="22.9" customHeight="1">
      <c r="B140" s="146"/>
      <c r="D140" s="147" t="s">
        <v>72</v>
      </c>
      <c r="E140" s="157" t="s">
        <v>141</v>
      </c>
      <c r="F140" s="157" t="s">
        <v>142</v>
      </c>
      <c r="I140" s="149"/>
      <c r="J140" s="158">
        <f>BK140</f>
        <v>0</v>
      </c>
      <c r="L140" s="146"/>
      <c r="M140" s="151"/>
      <c r="N140" s="152"/>
      <c r="O140" s="152"/>
      <c r="P140" s="153">
        <f>SUM(P141:P148)</f>
        <v>0</v>
      </c>
      <c r="Q140" s="152"/>
      <c r="R140" s="153">
        <f>SUM(R141:R148)</f>
        <v>1.90967278</v>
      </c>
      <c r="S140" s="152"/>
      <c r="T140" s="154">
        <f>SUM(T141:T148)</f>
        <v>0</v>
      </c>
      <c r="AR140" s="147" t="s">
        <v>81</v>
      </c>
      <c r="AT140" s="155" t="s">
        <v>72</v>
      </c>
      <c r="AU140" s="155" t="s">
        <v>81</v>
      </c>
      <c r="AY140" s="147" t="s">
        <v>131</v>
      </c>
      <c r="BK140" s="156">
        <f>SUM(BK141:BK148)</f>
        <v>0</v>
      </c>
    </row>
    <row r="141" spans="1:65" s="2" customFormat="1" ht="21.75" customHeight="1">
      <c r="A141" s="30"/>
      <c r="B141" s="159"/>
      <c r="C141" s="160" t="s">
        <v>139</v>
      </c>
      <c r="D141" s="160" t="s">
        <v>134</v>
      </c>
      <c r="E141" s="161" t="s">
        <v>143</v>
      </c>
      <c r="F141" s="162" t="s">
        <v>144</v>
      </c>
      <c r="G141" s="163" t="s">
        <v>137</v>
      </c>
      <c r="H141" s="164">
        <v>53.893000000000001</v>
      </c>
      <c r="I141" s="165"/>
      <c r="J141" s="164">
        <f t="shared" ref="J141:J148" si="0">ROUND(I141*H141,3)</f>
        <v>0</v>
      </c>
      <c r="K141" s="166"/>
      <c r="L141" s="31"/>
      <c r="M141" s="167" t="s">
        <v>1</v>
      </c>
      <c r="N141" s="168" t="s">
        <v>39</v>
      </c>
      <c r="O141" s="56"/>
      <c r="P141" s="169">
        <f t="shared" ref="P141:P148" si="1">O141*H141</f>
        <v>0</v>
      </c>
      <c r="Q141" s="169">
        <v>1.119E-2</v>
      </c>
      <c r="R141" s="169">
        <f t="shared" ref="R141:R148" si="2">Q141*H141</f>
        <v>0.60306267000000002</v>
      </c>
      <c r="S141" s="169">
        <v>0</v>
      </c>
      <c r="T141" s="170">
        <f t="shared" ref="T141:T148" si="3"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 t="shared" ref="BE141:BE148" si="4">IF(N141="základná",J141,0)</f>
        <v>0</v>
      </c>
      <c r="BF141" s="172">
        <f t="shared" ref="BF141:BF148" si="5">IF(N141="znížená",J141,0)</f>
        <v>0</v>
      </c>
      <c r="BG141" s="172">
        <f t="shared" ref="BG141:BG148" si="6">IF(N141="zákl. prenesená",J141,0)</f>
        <v>0</v>
      </c>
      <c r="BH141" s="172">
        <f t="shared" ref="BH141:BH148" si="7">IF(N141="zníž. prenesená",J141,0)</f>
        <v>0</v>
      </c>
      <c r="BI141" s="172">
        <f t="shared" ref="BI141:BI148" si="8">IF(N141="nulová",J141,0)</f>
        <v>0</v>
      </c>
      <c r="BJ141" s="14" t="s">
        <v>139</v>
      </c>
      <c r="BK141" s="173">
        <f t="shared" ref="BK141:BK148" si="9">ROUND(I141*H141,3)</f>
        <v>0</v>
      </c>
      <c r="BL141" s="14" t="s">
        <v>138</v>
      </c>
      <c r="BM141" s="171" t="s">
        <v>145</v>
      </c>
    </row>
    <row r="142" spans="1:65" s="2" customFormat="1" ht="21.75" customHeight="1">
      <c r="A142" s="30"/>
      <c r="B142" s="159"/>
      <c r="C142" s="160" t="s">
        <v>132</v>
      </c>
      <c r="D142" s="160" t="s">
        <v>134</v>
      </c>
      <c r="E142" s="161" t="s">
        <v>146</v>
      </c>
      <c r="F142" s="162" t="s">
        <v>147</v>
      </c>
      <c r="G142" s="163" t="s">
        <v>137</v>
      </c>
      <c r="H142" s="164">
        <v>53.893000000000001</v>
      </c>
      <c r="I142" s="165"/>
      <c r="J142" s="164">
        <f t="shared" si="0"/>
        <v>0</v>
      </c>
      <c r="K142" s="166"/>
      <c r="L142" s="31"/>
      <c r="M142" s="167" t="s">
        <v>1</v>
      </c>
      <c r="N142" s="168" t="s">
        <v>39</v>
      </c>
      <c r="O142" s="56"/>
      <c r="P142" s="169">
        <f t="shared" si="1"/>
        <v>0</v>
      </c>
      <c r="Q142" s="169">
        <v>8.9300000000000004E-3</v>
      </c>
      <c r="R142" s="169">
        <f t="shared" si="2"/>
        <v>0.48126449000000004</v>
      </c>
      <c r="S142" s="169">
        <v>0</v>
      </c>
      <c r="T142" s="170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71" t="s">
        <v>138</v>
      </c>
      <c r="AT142" s="171" t="s">
        <v>134</v>
      </c>
      <c r="AU142" s="171" t="s">
        <v>139</v>
      </c>
      <c r="AY142" s="14" t="s">
        <v>131</v>
      </c>
      <c r="BE142" s="172">
        <f t="shared" si="4"/>
        <v>0</v>
      </c>
      <c r="BF142" s="172">
        <f t="shared" si="5"/>
        <v>0</v>
      </c>
      <c r="BG142" s="172">
        <f t="shared" si="6"/>
        <v>0</v>
      </c>
      <c r="BH142" s="172">
        <f t="shared" si="7"/>
        <v>0</v>
      </c>
      <c r="BI142" s="172">
        <f t="shared" si="8"/>
        <v>0</v>
      </c>
      <c r="BJ142" s="14" t="s">
        <v>139</v>
      </c>
      <c r="BK142" s="173">
        <f t="shared" si="9"/>
        <v>0</v>
      </c>
      <c r="BL142" s="14" t="s">
        <v>138</v>
      </c>
      <c r="BM142" s="171" t="s">
        <v>148</v>
      </c>
    </row>
    <row r="143" spans="1:65" s="2" customFormat="1" ht="16.5" customHeight="1">
      <c r="A143" s="30"/>
      <c r="B143" s="159"/>
      <c r="C143" s="160" t="s">
        <v>138</v>
      </c>
      <c r="D143" s="160" t="s">
        <v>134</v>
      </c>
      <c r="E143" s="161" t="s">
        <v>149</v>
      </c>
      <c r="F143" s="162" t="s">
        <v>150</v>
      </c>
      <c r="G143" s="163" t="s">
        <v>137</v>
      </c>
      <c r="H143" s="164">
        <v>53.893000000000001</v>
      </c>
      <c r="I143" s="165"/>
      <c r="J143" s="164">
        <f t="shared" si="0"/>
        <v>0</v>
      </c>
      <c r="K143" s="166"/>
      <c r="L143" s="31"/>
      <c r="M143" s="167" t="s">
        <v>1</v>
      </c>
      <c r="N143" s="168" t="s">
        <v>39</v>
      </c>
      <c r="O143" s="56"/>
      <c r="P143" s="169">
        <f t="shared" si="1"/>
        <v>0</v>
      </c>
      <c r="Q143" s="169">
        <v>4.0000000000000002E-4</v>
      </c>
      <c r="R143" s="169">
        <f t="shared" si="2"/>
        <v>2.1557200000000002E-2</v>
      </c>
      <c r="S143" s="169">
        <v>0</v>
      </c>
      <c r="T143" s="170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71" t="s">
        <v>138</v>
      </c>
      <c r="AT143" s="171" t="s">
        <v>134</v>
      </c>
      <c r="AU143" s="171" t="s">
        <v>139</v>
      </c>
      <c r="AY143" s="14" t="s">
        <v>131</v>
      </c>
      <c r="BE143" s="172">
        <f t="shared" si="4"/>
        <v>0</v>
      </c>
      <c r="BF143" s="172">
        <f t="shared" si="5"/>
        <v>0</v>
      </c>
      <c r="BG143" s="172">
        <f t="shared" si="6"/>
        <v>0</v>
      </c>
      <c r="BH143" s="172">
        <f t="shared" si="7"/>
        <v>0</v>
      </c>
      <c r="BI143" s="172">
        <f t="shared" si="8"/>
        <v>0</v>
      </c>
      <c r="BJ143" s="14" t="s">
        <v>139</v>
      </c>
      <c r="BK143" s="173">
        <f t="shared" si="9"/>
        <v>0</v>
      </c>
      <c r="BL143" s="14" t="s">
        <v>138</v>
      </c>
      <c r="BM143" s="171" t="s">
        <v>151</v>
      </c>
    </row>
    <row r="144" spans="1:65" s="2" customFormat="1" ht="21.75" customHeight="1">
      <c r="A144" s="30"/>
      <c r="B144" s="159"/>
      <c r="C144" s="160" t="s">
        <v>152</v>
      </c>
      <c r="D144" s="160" t="s">
        <v>134</v>
      </c>
      <c r="E144" s="161" t="s">
        <v>153</v>
      </c>
      <c r="F144" s="162" t="s">
        <v>154</v>
      </c>
      <c r="G144" s="163" t="s">
        <v>137</v>
      </c>
      <c r="H144" s="164">
        <v>70.293999999999997</v>
      </c>
      <c r="I144" s="165"/>
      <c r="J144" s="164">
        <f t="shared" si="0"/>
        <v>0</v>
      </c>
      <c r="K144" s="166"/>
      <c r="L144" s="31"/>
      <c r="M144" s="167" t="s">
        <v>1</v>
      </c>
      <c r="N144" s="168" t="s">
        <v>39</v>
      </c>
      <c r="O144" s="56"/>
      <c r="P144" s="169">
        <f t="shared" si="1"/>
        <v>0</v>
      </c>
      <c r="Q144" s="169">
        <v>4.15E-3</v>
      </c>
      <c r="R144" s="169">
        <f t="shared" si="2"/>
        <v>0.29172009999999998</v>
      </c>
      <c r="S144" s="169">
        <v>0</v>
      </c>
      <c r="T144" s="170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71" t="s">
        <v>138</v>
      </c>
      <c r="AT144" s="171" t="s">
        <v>134</v>
      </c>
      <c r="AU144" s="171" t="s">
        <v>139</v>
      </c>
      <c r="AY144" s="14" t="s">
        <v>131</v>
      </c>
      <c r="BE144" s="172">
        <f t="shared" si="4"/>
        <v>0</v>
      </c>
      <c r="BF144" s="172">
        <f t="shared" si="5"/>
        <v>0</v>
      </c>
      <c r="BG144" s="172">
        <f t="shared" si="6"/>
        <v>0</v>
      </c>
      <c r="BH144" s="172">
        <f t="shared" si="7"/>
        <v>0</v>
      </c>
      <c r="BI144" s="172">
        <f t="shared" si="8"/>
        <v>0</v>
      </c>
      <c r="BJ144" s="14" t="s">
        <v>139</v>
      </c>
      <c r="BK144" s="173">
        <f t="shared" si="9"/>
        <v>0</v>
      </c>
      <c r="BL144" s="14" t="s">
        <v>138</v>
      </c>
      <c r="BM144" s="171" t="s">
        <v>155</v>
      </c>
    </row>
    <row r="145" spans="1:65" s="2" customFormat="1" ht="16.5" customHeight="1">
      <c r="A145" s="30"/>
      <c r="B145" s="159"/>
      <c r="C145" s="160" t="s">
        <v>141</v>
      </c>
      <c r="D145" s="160" t="s">
        <v>134</v>
      </c>
      <c r="E145" s="161" t="s">
        <v>156</v>
      </c>
      <c r="F145" s="162" t="s">
        <v>157</v>
      </c>
      <c r="G145" s="163" t="s">
        <v>137</v>
      </c>
      <c r="H145" s="164">
        <v>16.702000000000002</v>
      </c>
      <c r="I145" s="165"/>
      <c r="J145" s="164">
        <f t="shared" si="0"/>
        <v>0</v>
      </c>
      <c r="K145" s="166"/>
      <c r="L145" s="31"/>
      <c r="M145" s="167" t="s">
        <v>1</v>
      </c>
      <c r="N145" s="168" t="s">
        <v>39</v>
      </c>
      <c r="O145" s="56"/>
      <c r="P145" s="169">
        <f t="shared" si="1"/>
        <v>0</v>
      </c>
      <c r="Q145" s="169">
        <v>8.1600000000000006E-3</v>
      </c>
      <c r="R145" s="169">
        <f t="shared" si="2"/>
        <v>0.13628832000000002</v>
      </c>
      <c r="S145" s="169">
        <v>0</v>
      </c>
      <c r="T145" s="170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71" t="s">
        <v>138</v>
      </c>
      <c r="AT145" s="171" t="s">
        <v>134</v>
      </c>
      <c r="AU145" s="171" t="s">
        <v>139</v>
      </c>
      <c r="AY145" s="14" t="s">
        <v>131</v>
      </c>
      <c r="BE145" s="172">
        <f t="shared" si="4"/>
        <v>0</v>
      </c>
      <c r="BF145" s="172">
        <f t="shared" si="5"/>
        <v>0</v>
      </c>
      <c r="BG145" s="172">
        <f t="shared" si="6"/>
        <v>0</v>
      </c>
      <c r="BH145" s="172">
        <f t="shared" si="7"/>
        <v>0</v>
      </c>
      <c r="BI145" s="172">
        <f t="shared" si="8"/>
        <v>0</v>
      </c>
      <c r="BJ145" s="14" t="s">
        <v>139</v>
      </c>
      <c r="BK145" s="173">
        <f t="shared" si="9"/>
        <v>0</v>
      </c>
      <c r="BL145" s="14" t="s">
        <v>138</v>
      </c>
      <c r="BM145" s="171" t="s">
        <v>158</v>
      </c>
    </row>
    <row r="146" spans="1:65" s="2" customFormat="1" ht="21.75" customHeight="1">
      <c r="A146" s="30"/>
      <c r="B146" s="159"/>
      <c r="C146" s="160" t="s">
        <v>159</v>
      </c>
      <c r="D146" s="160" t="s">
        <v>134</v>
      </c>
      <c r="E146" s="161" t="s">
        <v>160</v>
      </c>
      <c r="F146" s="162" t="s">
        <v>161</v>
      </c>
      <c r="G146" s="163" t="s">
        <v>162</v>
      </c>
      <c r="H146" s="164">
        <v>7</v>
      </c>
      <c r="I146" s="165"/>
      <c r="J146" s="164">
        <f t="shared" si="0"/>
        <v>0</v>
      </c>
      <c r="K146" s="166"/>
      <c r="L146" s="31"/>
      <c r="M146" s="167" t="s">
        <v>1</v>
      </c>
      <c r="N146" s="168" t="s">
        <v>39</v>
      </c>
      <c r="O146" s="56"/>
      <c r="P146" s="169">
        <f t="shared" si="1"/>
        <v>0</v>
      </c>
      <c r="Q146" s="169">
        <v>3.9640000000000002E-2</v>
      </c>
      <c r="R146" s="169">
        <f t="shared" si="2"/>
        <v>0.27748</v>
      </c>
      <c r="S146" s="169">
        <v>0</v>
      </c>
      <c r="T146" s="170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71" t="s">
        <v>138</v>
      </c>
      <c r="AT146" s="171" t="s">
        <v>134</v>
      </c>
      <c r="AU146" s="171" t="s">
        <v>139</v>
      </c>
      <c r="AY146" s="14" t="s">
        <v>131</v>
      </c>
      <c r="BE146" s="172">
        <f t="shared" si="4"/>
        <v>0</v>
      </c>
      <c r="BF146" s="172">
        <f t="shared" si="5"/>
        <v>0</v>
      </c>
      <c r="BG146" s="172">
        <f t="shared" si="6"/>
        <v>0</v>
      </c>
      <c r="BH146" s="172">
        <f t="shared" si="7"/>
        <v>0</v>
      </c>
      <c r="BI146" s="172">
        <f t="shared" si="8"/>
        <v>0</v>
      </c>
      <c r="BJ146" s="14" t="s">
        <v>139</v>
      </c>
      <c r="BK146" s="173">
        <f t="shared" si="9"/>
        <v>0</v>
      </c>
      <c r="BL146" s="14" t="s">
        <v>138</v>
      </c>
      <c r="BM146" s="171" t="s">
        <v>163</v>
      </c>
    </row>
    <row r="147" spans="1:65" s="2" customFormat="1" ht="16.5" customHeight="1">
      <c r="A147" s="30"/>
      <c r="B147" s="159"/>
      <c r="C147" s="174" t="s">
        <v>164</v>
      </c>
      <c r="D147" s="174" t="s">
        <v>165</v>
      </c>
      <c r="E147" s="175" t="s">
        <v>166</v>
      </c>
      <c r="F147" s="176" t="s">
        <v>167</v>
      </c>
      <c r="G147" s="177" t="s">
        <v>162</v>
      </c>
      <c r="H147" s="178">
        <v>1</v>
      </c>
      <c r="I147" s="179"/>
      <c r="J147" s="178">
        <f t="shared" si="0"/>
        <v>0</v>
      </c>
      <c r="K147" s="180"/>
      <c r="L147" s="181"/>
      <c r="M147" s="182" t="s">
        <v>1</v>
      </c>
      <c r="N147" s="183" t="s">
        <v>39</v>
      </c>
      <c r="O147" s="56"/>
      <c r="P147" s="169">
        <f t="shared" si="1"/>
        <v>0</v>
      </c>
      <c r="Q147" s="169">
        <v>1.43E-2</v>
      </c>
      <c r="R147" s="169">
        <f t="shared" si="2"/>
        <v>1.43E-2</v>
      </c>
      <c r="S147" s="169">
        <v>0</v>
      </c>
      <c r="T147" s="170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71" t="s">
        <v>164</v>
      </c>
      <c r="AT147" s="171" t="s">
        <v>165</v>
      </c>
      <c r="AU147" s="171" t="s">
        <v>139</v>
      </c>
      <c r="AY147" s="14" t="s">
        <v>131</v>
      </c>
      <c r="BE147" s="172">
        <f t="shared" si="4"/>
        <v>0</v>
      </c>
      <c r="BF147" s="172">
        <f t="shared" si="5"/>
        <v>0</v>
      </c>
      <c r="BG147" s="172">
        <f t="shared" si="6"/>
        <v>0</v>
      </c>
      <c r="BH147" s="172">
        <f t="shared" si="7"/>
        <v>0</v>
      </c>
      <c r="BI147" s="172">
        <f t="shared" si="8"/>
        <v>0</v>
      </c>
      <c r="BJ147" s="14" t="s">
        <v>139</v>
      </c>
      <c r="BK147" s="173">
        <f t="shared" si="9"/>
        <v>0</v>
      </c>
      <c r="BL147" s="14" t="s">
        <v>138</v>
      </c>
      <c r="BM147" s="171" t="s">
        <v>168</v>
      </c>
    </row>
    <row r="148" spans="1:65" s="2" customFormat="1" ht="16.5" customHeight="1">
      <c r="A148" s="30"/>
      <c r="B148" s="159"/>
      <c r="C148" s="174" t="s">
        <v>169</v>
      </c>
      <c r="D148" s="174" t="s">
        <v>165</v>
      </c>
      <c r="E148" s="175" t="s">
        <v>170</v>
      </c>
      <c r="F148" s="176" t="s">
        <v>171</v>
      </c>
      <c r="G148" s="177" t="s">
        <v>162</v>
      </c>
      <c r="H148" s="178">
        <v>6</v>
      </c>
      <c r="I148" s="179"/>
      <c r="J148" s="178">
        <f t="shared" si="0"/>
        <v>0</v>
      </c>
      <c r="K148" s="180"/>
      <c r="L148" s="181"/>
      <c r="M148" s="182" t="s">
        <v>1</v>
      </c>
      <c r="N148" s="183" t="s">
        <v>39</v>
      </c>
      <c r="O148" s="56"/>
      <c r="P148" s="169">
        <f t="shared" si="1"/>
        <v>0</v>
      </c>
      <c r="Q148" s="169">
        <v>1.4E-2</v>
      </c>
      <c r="R148" s="169">
        <f t="shared" si="2"/>
        <v>8.4000000000000005E-2</v>
      </c>
      <c r="S148" s="169">
        <v>0</v>
      </c>
      <c r="T148" s="170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71" t="s">
        <v>164</v>
      </c>
      <c r="AT148" s="171" t="s">
        <v>165</v>
      </c>
      <c r="AU148" s="171" t="s">
        <v>139</v>
      </c>
      <c r="AY148" s="14" t="s">
        <v>131</v>
      </c>
      <c r="BE148" s="172">
        <f t="shared" si="4"/>
        <v>0</v>
      </c>
      <c r="BF148" s="172">
        <f t="shared" si="5"/>
        <v>0</v>
      </c>
      <c r="BG148" s="172">
        <f t="shared" si="6"/>
        <v>0</v>
      </c>
      <c r="BH148" s="172">
        <f t="shared" si="7"/>
        <v>0</v>
      </c>
      <c r="BI148" s="172">
        <f t="shared" si="8"/>
        <v>0</v>
      </c>
      <c r="BJ148" s="14" t="s">
        <v>139</v>
      </c>
      <c r="BK148" s="173">
        <f t="shared" si="9"/>
        <v>0</v>
      </c>
      <c r="BL148" s="14" t="s">
        <v>138</v>
      </c>
      <c r="BM148" s="171" t="s">
        <v>172</v>
      </c>
    </row>
    <row r="149" spans="1:65" s="12" customFormat="1" ht="22.9" customHeight="1">
      <c r="B149" s="146"/>
      <c r="D149" s="147" t="s">
        <v>72</v>
      </c>
      <c r="E149" s="157" t="s">
        <v>169</v>
      </c>
      <c r="F149" s="157" t="s">
        <v>173</v>
      </c>
      <c r="I149" s="149"/>
      <c r="J149" s="158">
        <f>BK149</f>
        <v>0</v>
      </c>
      <c r="L149" s="146"/>
      <c r="M149" s="151"/>
      <c r="N149" s="152"/>
      <c r="O149" s="152"/>
      <c r="P149" s="153">
        <f>SUM(P150:P165)</f>
        <v>0</v>
      </c>
      <c r="Q149" s="152"/>
      <c r="R149" s="153">
        <f>SUM(R150:R165)</f>
        <v>0.10405346000000001</v>
      </c>
      <c r="S149" s="152"/>
      <c r="T149" s="154">
        <f>SUM(T150:T165)</f>
        <v>5.5515760000000007</v>
      </c>
      <c r="AR149" s="147" t="s">
        <v>81</v>
      </c>
      <c r="AT149" s="155" t="s">
        <v>72</v>
      </c>
      <c r="AU149" s="155" t="s">
        <v>81</v>
      </c>
      <c r="AY149" s="147" t="s">
        <v>131</v>
      </c>
      <c r="BK149" s="156">
        <f>SUM(BK150:BK165)</f>
        <v>0</v>
      </c>
    </row>
    <row r="150" spans="1:65" s="2" customFormat="1" ht="21.75" customHeight="1">
      <c r="A150" s="30"/>
      <c r="B150" s="159"/>
      <c r="C150" s="160" t="s">
        <v>174</v>
      </c>
      <c r="D150" s="160" t="s">
        <v>134</v>
      </c>
      <c r="E150" s="161" t="s">
        <v>175</v>
      </c>
      <c r="F150" s="162" t="s">
        <v>176</v>
      </c>
      <c r="G150" s="163" t="s">
        <v>137</v>
      </c>
      <c r="H150" s="164">
        <v>16.702000000000002</v>
      </c>
      <c r="I150" s="165"/>
      <c r="J150" s="164">
        <f t="shared" ref="J150:J165" si="10">ROUND(I150*H150,3)</f>
        <v>0</v>
      </c>
      <c r="K150" s="166"/>
      <c r="L150" s="31"/>
      <c r="M150" s="167" t="s">
        <v>1</v>
      </c>
      <c r="N150" s="168" t="s">
        <v>39</v>
      </c>
      <c r="O150" s="56"/>
      <c r="P150" s="169">
        <f t="shared" ref="P150:P165" si="11">O150*H150</f>
        <v>0</v>
      </c>
      <c r="Q150" s="169">
        <v>6.1799999999999997E-3</v>
      </c>
      <c r="R150" s="169">
        <f t="shared" ref="R150:R165" si="12">Q150*H150</f>
        <v>0.10321836000000001</v>
      </c>
      <c r="S150" s="169">
        <v>0</v>
      </c>
      <c r="T150" s="170">
        <f t="shared" ref="T150:T165" si="13"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71" t="s">
        <v>138</v>
      </c>
      <c r="AT150" s="171" t="s">
        <v>134</v>
      </c>
      <c r="AU150" s="171" t="s">
        <v>139</v>
      </c>
      <c r="AY150" s="14" t="s">
        <v>131</v>
      </c>
      <c r="BE150" s="172">
        <f t="shared" ref="BE150:BE165" si="14">IF(N150="základná",J150,0)</f>
        <v>0</v>
      </c>
      <c r="BF150" s="172">
        <f t="shared" ref="BF150:BF165" si="15">IF(N150="znížená",J150,0)</f>
        <v>0</v>
      </c>
      <c r="BG150" s="172">
        <f t="shared" ref="BG150:BG165" si="16">IF(N150="zákl. prenesená",J150,0)</f>
        <v>0</v>
      </c>
      <c r="BH150" s="172">
        <f t="shared" ref="BH150:BH165" si="17">IF(N150="zníž. prenesená",J150,0)</f>
        <v>0</v>
      </c>
      <c r="BI150" s="172">
        <f t="shared" ref="BI150:BI165" si="18">IF(N150="nulová",J150,0)</f>
        <v>0</v>
      </c>
      <c r="BJ150" s="14" t="s">
        <v>139</v>
      </c>
      <c r="BK150" s="173">
        <f t="shared" ref="BK150:BK165" si="19">ROUND(I150*H150,3)</f>
        <v>0</v>
      </c>
      <c r="BL150" s="14" t="s">
        <v>138</v>
      </c>
      <c r="BM150" s="171" t="s">
        <v>177</v>
      </c>
    </row>
    <row r="151" spans="1:65" s="2" customFormat="1" ht="16.5" customHeight="1">
      <c r="A151" s="30"/>
      <c r="B151" s="159"/>
      <c r="C151" s="160" t="s">
        <v>178</v>
      </c>
      <c r="D151" s="160" t="s">
        <v>134</v>
      </c>
      <c r="E151" s="161" t="s">
        <v>179</v>
      </c>
      <c r="F151" s="162" t="s">
        <v>180</v>
      </c>
      <c r="G151" s="163" t="s">
        <v>137</v>
      </c>
      <c r="H151" s="164">
        <v>16.702000000000002</v>
      </c>
      <c r="I151" s="165"/>
      <c r="J151" s="164">
        <f t="shared" si="10"/>
        <v>0</v>
      </c>
      <c r="K151" s="166"/>
      <c r="L151" s="31"/>
      <c r="M151" s="167" t="s">
        <v>1</v>
      </c>
      <c r="N151" s="168" t="s">
        <v>39</v>
      </c>
      <c r="O151" s="56"/>
      <c r="P151" s="169">
        <f t="shared" si="11"/>
        <v>0</v>
      </c>
      <c r="Q151" s="169">
        <v>5.0000000000000002E-5</v>
      </c>
      <c r="R151" s="169">
        <f t="shared" si="12"/>
        <v>8.3510000000000008E-4</v>
      </c>
      <c r="S151" s="169">
        <v>0</v>
      </c>
      <c r="T151" s="170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71" t="s">
        <v>138</v>
      </c>
      <c r="AT151" s="171" t="s">
        <v>134</v>
      </c>
      <c r="AU151" s="171" t="s">
        <v>139</v>
      </c>
      <c r="AY151" s="14" t="s">
        <v>131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139</v>
      </c>
      <c r="BK151" s="173">
        <f t="shared" si="19"/>
        <v>0</v>
      </c>
      <c r="BL151" s="14" t="s">
        <v>138</v>
      </c>
      <c r="BM151" s="171" t="s">
        <v>181</v>
      </c>
    </row>
    <row r="152" spans="1:65" s="2" customFormat="1" ht="21.75" customHeight="1">
      <c r="A152" s="30"/>
      <c r="B152" s="159"/>
      <c r="C152" s="160" t="s">
        <v>182</v>
      </c>
      <c r="D152" s="160" t="s">
        <v>134</v>
      </c>
      <c r="E152" s="161" t="s">
        <v>183</v>
      </c>
      <c r="F152" s="162" t="s">
        <v>184</v>
      </c>
      <c r="G152" s="163" t="s">
        <v>137</v>
      </c>
      <c r="H152" s="164">
        <v>16.702000000000002</v>
      </c>
      <c r="I152" s="165"/>
      <c r="J152" s="164">
        <f t="shared" si="10"/>
        <v>0</v>
      </c>
      <c r="K152" s="166"/>
      <c r="L152" s="31"/>
      <c r="M152" s="167" t="s">
        <v>1</v>
      </c>
      <c r="N152" s="168" t="s">
        <v>39</v>
      </c>
      <c r="O152" s="56"/>
      <c r="P152" s="169">
        <f t="shared" si="11"/>
        <v>0</v>
      </c>
      <c r="Q152" s="169">
        <v>0</v>
      </c>
      <c r="R152" s="169">
        <f t="shared" si="12"/>
        <v>0</v>
      </c>
      <c r="S152" s="169">
        <v>0.02</v>
      </c>
      <c r="T152" s="170">
        <f t="shared" si="13"/>
        <v>0.33404000000000006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71" t="s">
        <v>138</v>
      </c>
      <c r="AT152" s="171" t="s">
        <v>134</v>
      </c>
      <c r="AU152" s="171" t="s">
        <v>139</v>
      </c>
      <c r="AY152" s="14" t="s">
        <v>131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139</v>
      </c>
      <c r="BK152" s="173">
        <f t="shared" si="19"/>
        <v>0</v>
      </c>
      <c r="BL152" s="14" t="s">
        <v>138</v>
      </c>
      <c r="BM152" s="171" t="s">
        <v>185</v>
      </c>
    </row>
    <row r="153" spans="1:65" s="2" customFormat="1" ht="21.75" customHeight="1">
      <c r="A153" s="30"/>
      <c r="B153" s="159"/>
      <c r="C153" s="160" t="s">
        <v>186</v>
      </c>
      <c r="D153" s="160" t="s">
        <v>134</v>
      </c>
      <c r="E153" s="161" t="s">
        <v>187</v>
      </c>
      <c r="F153" s="162" t="s">
        <v>188</v>
      </c>
      <c r="G153" s="163" t="s">
        <v>162</v>
      </c>
      <c r="H153" s="164">
        <v>7</v>
      </c>
      <c r="I153" s="165"/>
      <c r="J153" s="164">
        <f t="shared" si="10"/>
        <v>0</v>
      </c>
      <c r="K153" s="166"/>
      <c r="L153" s="31"/>
      <c r="M153" s="167" t="s">
        <v>1</v>
      </c>
      <c r="N153" s="168" t="s">
        <v>39</v>
      </c>
      <c r="O153" s="56"/>
      <c r="P153" s="169">
        <f t="shared" si="11"/>
        <v>0</v>
      </c>
      <c r="Q153" s="169">
        <v>0</v>
      </c>
      <c r="R153" s="169">
        <f t="shared" si="12"/>
        <v>0</v>
      </c>
      <c r="S153" s="169">
        <v>2.4E-2</v>
      </c>
      <c r="T153" s="170">
        <f t="shared" si="13"/>
        <v>0.16800000000000001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71" t="s">
        <v>138</v>
      </c>
      <c r="AT153" s="171" t="s">
        <v>134</v>
      </c>
      <c r="AU153" s="171" t="s">
        <v>139</v>
      </c>
      <c r="AY153" s="14" t="s">
        <v>131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139</v>
      </c>
      <c r="BK153" s="173">
        <f t="shared" si="19"/>
        <v>0</v>
      </c>
      <c r="BL153" s="14" t="s">
        <v>138</v>
      </c>
      <c r="BM153" s="171" t="s">
        <v>189</v>
      </c>
    </row>
    <row r="154" spans="1:65" s="2" customFormat="1" ht="16.5" customHeight="1">
      <c r="A154" s="30"/>
      <c r="B154" s="159"/>
      <c r="C154" s="160" t="s">
        <v>190</v>
      </c>
      <c r="D154" s="160" t="s">
        <v>134</v>
      </c>
      <c r="E154" s="161" t="s">
        <v>191</v>
      </c>
      <c r="F154" s="162" t="s">
        <v>192</v>
      </c>
      <c r="G154" s="163" t="s">
        <v>137</v>
      </c>
      <c r="H154" s="164">
        <v>5.24</v>
      </c>
      <c r="I154" s="165"/>
      <c r="J154" s="164">
        <f t="shared" si="10"/>
        <v>0</v>
      </c>
      <c r="K154" s="166"/>
      <c r="L154" s="31"/>
      <c r="M154" s="167" t="s">
        <v>1</v>
      </c>
      <c r="N154" s="168" t="s">
        <v>39</v>
      </c>
      <c r="O154" s="56"/>
      <c r="P154" s="169">
        <f t="shared" si="11"/>
        <v>0</v>
      </c>
      <c r="Q154" s="169">
        <v>0</v>
      </c>
      <c r="R154" s="169">
        <f t="shared" si="12"/>
        <v>0</v>
      </c>
      <c r="S154" s="169">
        <v>2.4E-2</v>
      </c>
      <c r="T154" s="170">
        <f t="shared" si="13"/>
        <v>0.12576000000000001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71" t="s">
        <v>138</v>
      </c>
      <c r="AT154" s="171" t="s">
        <v>134</v>
      </c>
      <c r="AU154" s="171" t="s">
        <v>139</v>
      </c>
      <c r="AY154" s="14" t="s">
        <v>131</v>
      </c>
      <c r="BE154" s="172">
        <f t="shared" si="14"/>
        <v>0</v>
      </c>
      <c r="BF154" s="172">
        <f t="shared" si="15"/>
        <v>0</v>
      </c>
      <c r="BG154" s="172">
        <f t="shared" si="16"/>
        <v>0</v>
      </c>
      <c r="BH154" s="172">
        <f t="shared" si="17"/>
        <v>0</v>
      </c>
      <c r="BI154" s="172">
        <f t="shared" si="18"/>
        <v>0</v>
      </c>
      <c r="BJ154" s="14" t="s">
        <v>139</v>
      </c>
      <c r="BK154" s="173">
        <f t="shared" si="19"/>
        <v>0</v>
      </c>
      <c r="BL154" s="14" t="s">
        <v>138</v>
      </c>
      <c r="BM154" s="171" t="s">
        <v>193</v>
      </c>
    </row>
    <row r="155" spans="1:65" s="2" customFormat="1" ht="21.75" customHeight="1">
      <c r="A155" s="30"/>
      <c r="B155" s="159"/>
      <c r="C155" s="160" t="s">
        <v>194</v>
      </c>
      <c r="D155" s="160" t="s">
        <v>134</v>
      </c>
      <c r="E155" s="161" t="s">
        <v>195</v>
      </c>
      <c r="F155" s="162" t="s">
        <v>196</v>
      </c>
      <c r="G155" s="163" t="s">
        <v>137</v>
      </c>
      <c r="H155" s="164">
        <v>9.4</v>
      </c>
      <c r="I155" s="165"/>
      <c r="J155" s="164">
        <f t="shared" si="10"/>
        <v>0</v>
      </c>
      <c r="K155" s="166"/>
      <c r="L155" s="31"/>
      <c r="M155" s="167" t="s">
        <v>1</v>
      </c>
      <c r="N155" s="168" t="s">
        <v>39</v>
      </c>
      <c r="O155" s="56"/>
      <c r="P155" s="169">
        <f t="shared" si="11"/>
        <v>0</v>
      </c>
      <c r="Q155" s="169">
        <v>0</v>
      </c>
      <c r="R155" s="169">
        <f t="shared" si="12"/>
        <v>0</v>
      </c>
      <c r="S155" s="169">
        <v>7.5999999999999998E-2</v>
      </c>
      <c r="T155" s="170">
        <f t="shared" si="13"/>
        <v>0.71440000000000003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71" t="s">
        <v>138</v>
      </c>
      <c r="AT155" s="171" t="s">
        <v>134</v>
      </c>
      <c r="AU155" s="171" t="s">
        <v>139</v>
      </c>
      <c r="AY155" s="14" t="s">
        <v>131</v>
      </c>
      <c r="BE155" s="172">
        <f t="shared" si="14"/>
        <v>0</v>
      </c>
      <c r="BF155" s="172">
        <f t="shared" si="15"/>
        <v>0</v>
      </c>
      <c r="BG155" s="172">
        <f t="shared" si="16"/>
        <v>0</v>
      </c>
      <c r="BH155" s="172">
        <f t="shared" si="17"/>
        <v>0</v>
      </c>
      <c r="BI155" s="172">
        <f t="shared" si="18"/>
        <v>0</v>
      </c>
      <c r="BJ155" s="14" t="s">
        <v>139</v>
      </c>
      <c r="BK155" s="173">
        <f t="shared" si="19"/>
        <v>0</v>
      </c>
      <c r="BL155" s="14" t="s">
        <v>138</v>
      </c>
      <c r="BM155" s="171" t="s">
        <v>197</v>
      </c>
    </row>
    <row r="156" spans="1:65" s="2" customFormat="1" ht="21.75" customHeight="1">
      <c r="A156" s="30"/>
      <c r="B156" s="159"/>
      <c r="C156" s="160" t="s">
        <v>198</v>
      </c>
      <c r="D156" s="160" t="s">
        <v>134</v>
      </c>
      <c r="E156" s="161" t="s">
        <v>199</v>
      </c>
      <c r="F156" s="162" t="s">
        <v>200</v>
      </c>
      <c r="G156" s="163" t="s">
        <v>162</v>
      </c>
      <c r="H156" s="164">
        <v>1</v>
      </c>
      <c r="I156" s="165"/>
      <c r="J156" s="164">
        <f t="shared" si="10"/>
        <v>0</v>
      </c>
      <c r="K156" s="166"/>
      <c r="L156" s="31"/>
      <c r="M156" s="167" t="s">
        <v>1</v>
      </c>
      <c r="N156" s="168" t="s">
        <v>39</v>
      </c>
      <c r="O156" s="56"/>
      <c r="P156" s="169">
        <f t="shared" si="11"/>
        <v>0</v>
      </c>
      <c r="Q156" s="169">
        <v>0</v>
      </c>
      <c r="R156" s="169">
        <f t="shared" si="12"/>
        <v>0</v>
      </c>
      <c r="S156" s="169">
        <v>3.2000000000000001E-2</v>
      </c>
      <c r="T156" s="170">
        <f t="shared" si="13"/>
        <v>3.2000000000000001E-2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71" t="s">
        <v>138</v>
      </c>
      <c r="AT156" s="171" t="s">
        <v>134</v>
      </c>
      <c r="AU156" s="171" t="s">
        <v>139</v>
      </c>
      <c r="AY156" s="14" t="s">
        <v>131</v>
      </c>
      <c r="BE156" s="172">
        <f t="shared" si="14"/>
        <v>0</v>
      </c>
      <c r="BF156" s="172">
        <f t="shared" si="15"/>
        <v>0</v>
      </c>
      <c r="BG156" s="172">
        <f t="shared" si="16"/>
        <v>0</v>
      </c>
      <c r="BH156" s="172">
        <f t="shared" si="17"/>
        <v>0</v>
      </c>
      <c r="BI156" s="172">
        <f t="shared" si="18"/>
        <v>0</v>
      </c>
      <c r="BJ156" s="14" t="s">
        <v>139</v>
      </c>
      <c r="BK156" s="173">
        <f t="shared" si="19"/>
        <v>0</v>
      </c>
      <c r="BL156" s="14" t="s">
        <v>138</v>
      </c>
      <c r="BM156" s="171" t="s">
        <v>201</v>
      </c>
    </row>
    <row r="157" spans="1:65" s="2" customFormat="1" ht="33" customHeight="1">
      <c r="A157" s="30"/>
      <c r="B157" s="159"/>
      <c r="C157" s="160" t="s">
        <v>202</v>
      </c>
      <c r="D157" s="160" t="s">
        <v>134</v>
      </c>
      <c r="E157" s="161" t="s">
        <v>203</v>
      </c>
      <c r="F157" s="162" t="s">
        <v>204</v>
      </c>
      <c r="G157" s="163" t="s">
        <v>137</v>
      </c>
      <c r="H157" s="164">
        <v>61.432000000000002</v>
      </c>
      <c r="I157" s="165"/>
      <c r="J157" s="164">
        <f t="shared" si="10"/>
        <v>0</v>
      </c>
      <c r="K157" s="166"/>
      <c r="L157" s="31"/>
      <c r="M157" s="167" t="s">
        <v>1</v>
      </c>
      <c r="N157" s="168" t="s">
        <v>39</v>
      </c>
      <c r="O157" s="56"/>
      <c r="P157" s="169">
        <f t="shared" si="11"/>
        <v>0</v>
      </c>
      <c r="Q157" s="169">
        <v>0</v>
      </c>
      <c r="R157" s="169">
        <f t="shared" si="12"/>
        <v>0</v>
      </c>
      <c r="S157" s="169">
        <v>6.8000000000000005E-2</v>
      </c>
      <c r="T157" s="170">
        <f t="shared" si="13"/>
        <v>4.1773760000000006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71" t="s">
        <v>138</v>
      </c>
      <c r="AT157" s="171" t="s">
        <v>134</v>
      </c>
      <c r="AU157" s="171" t="s">
        <v>139</v>
      </c>
      <c r="AY157" s="14" t="s">
        <v>131</v>
      </c>
      <c r="BE157" s="172">
        <f t="shared" si="14"/>
        <v>0</v>
      </c>
      <c r="BF157" s="172">
        <f t="shared" si="15"/>
        <v>0</v>
      </c>
      <c r="BG157" s="172">
        <f t="shared" si="16"/>
        <v>0</v>
      </c>
      <c r="BH157" s="172">
        <f t="shared" si="17"/>
        <v>0</v>
      </c>
      <c r="BI157" s="172">
        <f t="shared" si="18"/>
        <v>0</v>
      </c>
      <c r="BJ157" s="14" t="s">
        <v>139</v>
      </c>
      <c r="BK157" s="173">
        <f t="shared" si="19"/>
        <v>0</v>
      </c>
      <c r="BL157" s="14" t="s">
        <v>138</v>
      </c>
      <c r="BM157" s="171" t="s">
        <v>205</v>
      </c>
    </row>
    <row r="158" spans="1:65" s="2" customFormat="1" ht="21.75" customHeight="1">
      <c r="A158" s="30"/>
      <c r="B158" s="159"/>
      <c r="C158" s="160" t="s">
        <v>206</v>
      </c>
      <c r="D158" s="160" t="s">
        <v>134</v>
      </c>
      <c r="E158" s="161" t="s">
        <v>207</v>
      </c>
      <c r="F158" s="162" t="s">
        <v>208</v>
      </c>
      <c r="G158" s="163" t="s">
        <v>209</v>
      </c>
      <c r="H158" s="164">
        <v>5.8959999999999999</v>
      </c>
      <c r="I158" s="165"/>
      <c r="J158" s="164">
        <f t="shared" si="10"/>
        <v>0</v>
      </c>
      <c r="K158" s="166"/>
      <c r="L158" s="31"/>
      <c r="M158" s="167" t="s">
        <v>1</v>
      </c>
      <c r="N158" s="168" t="s">
        <v>39</v>
      </c>
      <c r="O158" s="56"/>
      <c r="P158" s="169">
        <f t="shared" si="11"/>
        <v>0</v>
      </c>
      <c r="Q158" s="169">
        <v>0</v>
      </c>
      <c r="R158" s="169">
        <f t="shared" si="12"/>
        <v>0</v>
      </c>
      <c r="S158" s="169">
        <v>0</v>
      </c>
      <c r="T158" s="170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71" t="s">
        <v>138</v>
      </c>
      <c r="AT158" s="171" t="s">
        <v>134</v>
      </c>
      <c r="AU158" s="171" t="s">
        <v>139</v>
      </c>
      <c r="AY158" s="14" t="s">
        <v>131</v>
      </c>
      <c r="BE158" s="172">
        <f t="shared" si="14"/>
        <v>0</v>
      </c>
      <c r="BF158" s="172">
        <f t="shared" si="15"/>
        <v>0</v>
      </c>
      <c r="BG158" s="172">
        <f t="shared" si="16"/>
        <v>0</v>
      </c>
      <c r="BH158" s="172">
        <f t="shared" si="17"/>
        <v>0</v>
      </c>
      <c r="BI158" s="172">
        <f t="shared" si="18"/>
        <v>0</v>
      </c>
      <c r="BJ158" s="14" t="s">
        <v>139</v>
      </c>
      <c r="BK158" s="173">
        <f t="shared" si="19"/>
        <v>0</v>
      </c>
      <c r="BL158" s="14" t="s">
        <v>138</v>
      </c>
      <c r="BM158" s="171" t="s">
        <v>210</v>
      </c>
    </row>
    <row r="159" spans="1:65" s="2" customFormat="1" ht="16.5" customHeight="1">
      <c r="A159" s="30"/>
      <c r="B159" s="159"/>
      <c r="C159" s="160" t="s">
        <v>211</v>
      </c>
      <c r="D159" s="160" t="s">
        <v>134</v>
      </c>
      <c r="E159" s="161" t="s">
        <v>212</v>
      </c>
      <c r="F159" s="162" t="s">
        <v>213</v>
      </c>
      <c r="G159" s="163" t="s">
        <v>209</v>
      </c>
      <c r="H159" s="164">
        <v>5.8959999999999999</v>
      </c>
      <c r="I159" s="165"/>
      <c r="J159" s="164">
        <f t="shared" si="10"/>
        <v>0</v>
      </c>
      <c r="K159" s="166"/>
      <c r="L159" s="31"/>
      <c r="M159" s="167" t="s">
        <v>1</v>
      </c>
      <c r="N159" s="168" t="s">
        <v>39</v>
      </c>
      <c r="O159" s="56"/>
      <c r="P159" s="169">
        <f t="shared" si="11"/>
        <v>0</v>
      </c>
      <c r="Q159" s="169">
        <v>0</v>
      </c>
      <c r="R159" s="169">
        <f t="shared" si="12"/>
        <v>0</v>
      </c>
      <c r="S159" s="169">
        <v>0</v>
      </c>
      <c r="T159" s="170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71" t="s">
        <v>138</v>
      </c>
      <c r="AT159" s="171" t="s">
        <v>134</v>
      </c>
      <c r="AU159" s="171" t="s">
        <v>139</v>
      </c>
      <c r="AY159" s="14" t="s">
        <v>131</v>
      </c>
      <c r="BE159" s="172">
        <f t="shared" si="14"/>
        <v>0</v>
      </c>
      <c r="BF159" s="172">
        <f t="shared" si="15"/>
        <v>0</v>
      </c>
      <c r="BG159" s="172">
        <f t="shared" si="16"/>
        <v>0</v>
      </c>
      <c r="BH159" s="172">
        <f t="shared" si="17"/>
        <v>0</v>
      </c>
      <c r="BI159" s="172">
        <f t="shared" si="18"/>
        <v>0</v>
      </c>
      <c r="BJ159" s="14" t="s">
        <v>139</v>
      </c>
      <c r="BK159" s="173">
        <f t="shared" si="19"/>
        <v>0</v>
      </c>
      <c r="BL159" s="14" t="s">
        <v>138</v>
      </c>
      <c r="BM159" s="171" t="s">
        <v>214</v>
      </c>
    </row>
    <row r="160" spans="1:65" s="2" customFormat="1" ht="21.75" customHeight="1">
      <c r="A160" s="30"/>
      <c r="B160" s="159"/>
      <c r="C160" s="160" t="s">
        <v>7</v>
      </c>
      <c r="D160" s="160" t="s">
        <v>134</v>
      </c>
      <c r="E160" s="161" t="s">
        <v>215</v>
      </c>
      <c r="F160" s="162" t="s">
        <v>216</v>
      </c>
      <c r="G160" s="163" t="s">
        <v>209</v>
      </c>
      <c r="H160" s="164">
        <v>112.024</v>
      </c>
      <c r="I160" s="165"/>
      <c r="J160" s="164">
        <f t="shared" si="10"/>
        <v>0</v>
      </c>
      <c r="K160" s="166"/>
      <c r="L160" s="31"/>
      <c r="M160" s="167" t="s">
        <v>1</v>
      </c>
      <c r="N160" s="168" t="s">
        <v>39</v>
      </c>
      <c r="O160" s="56"/>
      <c r="P160" s="169">
        <f t="shared" si="11"/>
        <v>0</v>
      </c>
      <c r="Q160" s="169">
        <v>0</v>
      </c>
      <c r="R160" s="169">
        <f t="shared" si="12"/>
        <v>0</v>
      </c>
      <c r="S160" s="169">
        <v>0</v>
      </c>
      <c r="T160" s="170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71" t="s">
        <v>138</v>
      </c>
      <c r="AT160" s="171" t="s">
        <v>134</v>
      </c>
      <c r="AU160" s="171" t="s">
        <v>139</v>
      </c>
      <c r="AY160" s="14" t="s">
        <v>131</v>
      </c>
      <c r="BE160" s="172">
        <f t="shared" si="14"/>
        <v>0</v>
      </c>
      <c r="BF160" s="172">
        <f t="shared" si="15"/>
        <v>0</v>
      </c>
      <c r="BG160" s="172">
        <f t="shared" si="16"/>
        <v>0</v>
      </c>
      <c r="BH160" s="172">
        <f t="shared" si="17"/>
        <v>0</v>
      </c>
      <c r="BI160" s="172">
        <f t="shared" si="18"/>
        <v>0</v>
      </c>
      <c r="BJ160" s="14" t="s">
        <v>139</v>
      </c>
      <c r="BK160" s="173">
        <f t="shared" si="19"/>
        <v>0</v>
      </c>
      <c r="BL160" s="14" t="s">
        <v>138</v>
      </c>
      <c r="BM160" s="171" t="s">
        <v>217</v>
      </c>
    </row>
    <row r="161" spans="1:65" s="2" customFormat="1" ht="21.75" customHeight="1">
      <c r="A161" s="30"/>
      <c r="B161" s="159"/>
      <c r="C161" s="160" t="s">
        <v>218</v>
      </c>
      <c r="D161" s="160" t="s">
        <v>134</v>
      </c>
      <c r="E161" s="161" t="s">
        <v>219</v>
      </c>
      <c r="F161" s="162" t="s">
        <v>220</v>
      </c>
      <c r="G161" s="163" t="s">
        <v>209</v>
      </c>
      <c r="H161" s="164">
        <v>5.8959999999999999</v>
      </c>
      <c r="I161" s="165"/>
      <c r="J161" s="164">
        <f t="shared" si="10"/>
        <v>0</v>
      </c>
      <c r="K161" s="166"/>
      <c r="L161" s="31"/>
      <c r="M161" s="167" t="s">
        <v>1</v>
      </c>
      <c r="N161" s="168" t="s">
        <v>39</v>
      </c>
      <c r="O161" s="56"/>
      <c r="P161" s="169">
        <f t="shared" si="11"/>
        <v>0</v>
      </c>
      <c r="Q161" s="169">
        <v>0</v>
      </c>
      <c r="R161" s="169">
        <f t="shared" si="12"/>
        <v>0</v>
      </c>
      <c r="S161" s="169">
        <v>0</v>
      </c>
      <c r="T161" s="170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71" t="s">
        <v>138</v>
      </c>
      <c r="AT161" s="171" t="s">
        <v>134</v>
      </c>
      <c r="AU161" s="171" t="s">
        <v>139</v>
      </c>
      <c r="AY161" s="14" t="s">
        <v>131</v>
      </c>
      <c r="BE161" s="172">
        <f t="shared" si="14"/>
        <v>0</v>
      </c>
      <c r="BF161" s="172">
        <f t="shared" si="15"/>
        <v>0</v>
      </c>
      <c r="BG161" s="172">
        <f t="shared" si="16"/>
        <v>0</v>
      </c>
      <c r="BH161" s="172">
        <f t="shared" si="17"/>
        <v>0</v>
      </c>
      <c r="BI161" s="172">
        <f t="shared" si="18"/>
        <v>0</v>
      </c>
      <c r="BJ161" s="14" t="s">
        <v>139</v>
      </c>
      <c r="BK161" s="173">
        <f t="shared" si="19"/>
        <v>0</v>
      </c>
      <c r="BL161" s="14" t="s">
        <v>138</v>
      </c>
      <c r="BM161" s="171" t="s">
        <v>221</v>
      </c>
    </row>
    <row r="162" spans="1:65" s="2" customFormat="1" ht="21.75" customHeight="1">
      <c r="A162" s="30"/>
      <c r="B162" s="159"/>
      <c r="C162" s="160" t="s">
        <v>222</v>
      </c>
      <c r="D162" s="160" t="s">
        <v>134</v>
      </c>
      <c r="E162" s="161" t="s">
        <v>223</v>
      </c>
      <c r="F162" s="162" t="s">
        <v>224</v>
      </c>
      <c r="G162" s="163" t="s">
        <v>209</v>
      </c>
      <c r="H162" s="164">
        <v>5.8959999999999999</v>
      </c>
      <c r="I162" s="165"/>
      <c r="J162" s="164">
        <f t="shared" si="10"/>
        <v>0</v>
      </c>
      <c r="K162" s="166"/>
      <c r="L162" s="31"/>
      <c r="M162" s="167" t="s">
        <v>1</v>
      </c>
      <c r="N162" s="168" t="s">
        <v>39</v>
      </c>
      <c r="O162" s="56"/>
      <c r="P162" s="169">
        <f t="shared" si="11"/>
        <v>0</v>
      </c>
      <c r="Q162" s="169">
        <v>0</v>
      </c>
      <c r="R162" s="169">
        <f t="shared" si="12"/>
        <v>0</v>
      </c>
      <c r="S162" s="169">
        <v>0</v>
      </c>
      <c r="T162" s="170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71" t="s">
        <v>138</v>
      </c>
      <c r="AT162" s="171" t="s">
        <v>134</v>
      </c>
      <c r="AU162" s="171" t="s">
        <v>139</v>
      </c>
      <c r="AY162" s="14" t="s">
        <v>131</v>
      </c>
      <c r="BE162" s="172">
        <f t="shared" si="14"/>
        <v>0</v>
      </c>
      <c r="BF162" s="172">
        <f t="shared" si="15"/>
        <v>0</v>
      </c>
      <c r="BG162" s="172">
        <f t="shared" si="16"/>
        <v>0</v>
      </c>
      <c r="BH162" s="172">
        <f t="shared" si="17"/>
        <v>0</v>
      </c>
      <c r="BI162" s="172">
        <f t="shared" si="18"/>
        <v>0</v>
      </c>
      <c r="BJ162" s="14" t="s">
        <v>139</v>
      </c>
      <c r="BK162" s="173">
        <f t="shared" si="19"/>
        <v>0</v>
      </c>
      <c r="BL162" s="14" t="s">
        <v>138</v>
      </c>
      <c r="BM162" s="171" t="s">
        <v>225</v>
      </c>
    </row>
    <row r="163" spans="1:65" s="2" customFormat="1" ht="21.75" customHeight="1">
      <c r="A163" s="30"/>
      <c r="B163" s="159"/>
      <c r="C163" s="160" t="s">
        <v>226</v>
      </c>
      <c r="D163" s="160" t="s">
        <v>134</v>
      </c>
      <c r="E163" s="161" t="s">
        <v>227</v>
      </c>
      <c r="F163" s="162" t="s">
        <v>228</v>
      </c>
      <c r="G163" s="163" t="s">
        <v>209</v>
      </c>
      <c r="H163" s="164">
        <v>5.6020000000000003</v>
      </c>
      <c r="I163" s="165"/>
      <c r="J163" s="164">
        <f t="shared" si="10"/>
        <v>0</v>
      </c>
      <c r="K163" s="166"/>
      <c r="L163" s="31"/>
      <c r="M163" s="167" t="s">
        <v>1</v>
      </c>
      <c r="N163" s="168" t="s">
        <v>39</v>
      </c>
      <c r="O163" s="56"/>
      <c r="P163" s="169">
        <f t="shared" si="11"/>
        <v>0</v>
      </c>
      <c r="Q163" s="169">
        <v>0</v>
      </c>
      <c r="R163" s="169">
        <f t="shared" si="12"/>
        <v>0</v>
      </c>
      <c r="S163" s="169">
        <v>0</v>
      </c>
      <c r="T163" s="170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71" t="s">
        <v>138</v>
      </c>
      <c r="AT163" s="171" t="s">
        <v>134</v>
      </c>
      <c r="AU163" s="171" t="s">
        <v>139</v>
      </c>
      <c r="AY163" s="14" t="s">
        <v>131</v>
      </c>
      <c r="BE163" s="172">
        <f t="shared" si="14"/>
        <v>0</v>
      </c>
      <c r="BF163" s="172">
        <f t="shared" si="15"/>
        <v>0</v>
      </c>
      <c r="BG163" s="172">
        <f t="shared" si="16"/>
        <v>0</v>
      </c>
      <c r="BH163" s="172">
        <f t="shared" si="17"/>
        <v>0</v>
      </c>
      <c r="BI163" s="172">
        <f t="shared" si="18"/>
        <v>0</v>
      </c>
      <c r="BJ163" s="14" t="s">
        <v>139</v>
      </c>
      <c r="BK163" s="173">
        <f t="shared" si="19"/>
        <v>0</v>
      </c>
      <c r="BL163" s="14" t="s">
        <v>138</v>
      </c>
      <c r="BM163" s="171" t="s">
        <v>229</v>
      </c>
    </row>
    <row r="164" spans="1:65" s="2" customFormat="1" ht="21.75" customHeight="1">
      <c r="A164" s="30"/>
      <c r="B164" s="159"/>
      <c r="C164" s="160" t="s">
        <v>230</v>
      </c>
      <c r="D164" s="160" t="s">
        <v>134</v>
      </c>
      <c r="E164" s="161" t="s">
        <v>231</v>
      </c>
      <c r="F164" s="162" t="s">
        <v>232</v>
      </c>
      <c r="G164" s="163" t="s">
        <v>209</v>
      </c>
      <c r="H164" s="164">
        <v>0.29399999999999998</v>
      </c>
      <c r="I164" s="165"/>
      <c r="J164" s="164">
        <f t="shared" si="10"/>
        <v>0</v>
      </c>
      <c r="K164" s="166"/>
      <c r="L164" s="31"/>
      <c r="M164" s="167" t="s">
        <v>1</v>
      </c>
      <c r="N164" s="168" t="s">
        <v>39</v>
      </c>
      <c r="O164" s="56"/>
      <c r="P164" s="169">
        <f t="shared" si="11"/>
        <v>0</v>
      </c>
      <c r="Q164" s="169">
        <v>0</v>
      </c>
      <c r="R164" s="169">
        <f t="shared" si="12"/>
        <v>0</v>
      </c>
      <c r="S164" s="169">
        <v>0</v>
      </c>
      <c r="T164" s="170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71" t="s">
        <v>138</v>
      </c>
      <c r="AT164" s="171" t="s">
        <v>134</v>
      </c>
      <c r="AU164" s="171" t="s">
        <v>139</v>
      </c>
      <c r="AY164" s="14" t="s">
        <v>131</v>
      </c>
      <c r="BE164" s="172">
        <f t="shared" si="14"/>
        <v>0</v>
      </c>
      <c r="BF164" s="172">
        <f t="shared" si="15"/>
        <v>0</v>
      </c>
      <c r="BG164" s="172">
        <f t="shared" si="16"/>
        <v>0</v>
      </c>
      <c r="BH164" s="172">
        <f t="shared" si="17"/>
        <v>0</v>
      </c>
      <c r="BI164" s="172">
        <f t="shared" si="18"/>
        <v>0</v>
      </c>
      <c r="BJ164" s="14" t="s">
        <v>139</v>
      </c>
      <c r="BK164" s="173">
        <f t="shared" si="19"/>
        <v>0</v>
      </c>
      <c r="BL164" s="14" t="s">
        <v>138</v>
      </c>
      <c r="BM164" s="171" t="s">
        <v>233</v>
      </c>
    </row>
    <row r="165" spans="1:65" s="2" customFormat="1" ht="16.5" customHeight="1">
      <c r="A165" s="30"/>
      <c r="B165" s="159"/>
      <c r="C165" s="160" t="s">
        <v>234</v>
      </c>
      <c r="D165" s="160" t="s">
        <v>134</v>
      </c>
      <c r="E165" s="161" t="s">
        <v>235</v>
      </c>
      <c r="F165" s="162" t="s">
        <v>236</v>
      </c>
      <c r="G165" s="163" t="s">
        <v>162</v>
      </c>
      <c r="H165" s="164">
        <v>1</v>
      </c>
      <c r="I165" s="165"/>
      <c r="J165" s="164">
        <f t="shared" si="10"/>
        <v>0</v>
      </c>
      <c r="K165" s="166"/>
      <c r="L165" s="31"/>
      <c r="M165" s="167" t="s">
        <v>1</v>
      </c>
      <c r="N165" s="168" t="s">
        <v>39</v>
      </c>
      <c r="O165" s="56"/>
      <c r="P165" s="169">
        <f t="shared" si="11"/>
        <v>0</v>
      </c>
      <c r="Q165" s="169">
        <v>0</v>
      </c>
      <c r="R165" s="169">
        <f t="shared" si="12"/>
        <v>0</v>
      </c>
      <c r="S165" s="169">
        <v>0</v>
      </c>
      <c r="T165" s="170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71" t="s">
        <v>138</v>
      </c>
      <c r="AT165" s="171" t="s">
        <v>134</v>
      </c>
      <c r="AU165" s="171" t="s">
        <v>139</v>
      </c>
      <c r="AY165" s="14" t="s">
        <v>131</v>
      </c>
      <c r="BE165" s="172">
        <f t="shared" si="14"/>
        <v>0</v>
      </c>
      <c r="BF165" s="172">
        <f t="shared" si="15"/>
        <v>0</v>
      </c>
      <c r="BG165" s="172">
        <f t="shared" si="16"/>
        <v>0</v>
      </c>
      <c r="BH165" s="172">
        <f t="shared" si="17"/>
        <v>0</v>
      </c>
      <c r="BI165" s="172">
        <f t="shared" si="18"/>
        <v>0</v>
      </c>
      <c r="BJ165" s="14" t="s">
        <v>139</v>
      </c>
      <c r="BK165" s="173">
        <f t="shared" si="19"/>
        <v>0</v>
      </c>
      <c r="BL165" s="14" t="s">
        <v>138</v>
      </c>
      <c r="BM165" s="171" t="s">
        <v>237</v>
      </c>
    </row>
    <row r="166" spans="1:65" s="12" customFormat="1" ht="22.9" customHeight="1">
      <c r="B166" s="146"/>
      <c r="D166" s="147" t="s">
        <v>72</v>
      </c>
      <c r="E166" s="157" t="s">
        <v>238</v>
      </c>
      <c r="F166" s="157" t="s">
        <v>239</v>
      </c>
      <c r="I166" s="149"/>
      <c r="J166" s="158">
        <f>BK166</f>
        <v>0</v>
      </c>
      <c r="L166" s="146"/>
      <c r="M166" s="151"/>
      <c r="N166" s="152"/>
      <c r="O166" s="152"/>
      <c r="P166" s="153">
        <f>P167</f>
        <v>0</v>
      </c>
      <c r="Q166" s="152"/>
      <c r="R166" s="153">
        <f>R167</f>
        <v>0</v>
      </c>
      <c r="S166" s="152"/>
      <c r="T166" s="154">
        <f>T167</f>
        <v>0</v>
      </c>
      <c r="AR166" s="147" t="s">
        <v>81</v>
      </c>
      <c r="AT166" s="155" t="s">
        <v>72</v>
      </c>
      <c r="AU166" s="155" t="s">
        <v>81</v>
      </c>
      <c r="AY166" s="147" t="s">
        <v>131</v>
      </c>
      <c r="BK166" s="156">
        <f>BK167</f>
        <v>0</v>
      </c>
    </row>
    <row r="167" spans="1:65" s="2" customFormat="1" ht="21.75" customHeight="1">
      <c r="A167" s="30"/>
      <c r="B167" s="159"/>
      <c r="C167" s="160" t="s">
        <v>240</v>
      </c>
      <c r="D167" s="160" t="s">
        <v>134</v>
      </c>
      <c r="E167" s="161" t="s">
        <v>241</v>
      </c>
      <c r="F167" s="162" t="s">
        <v>242</v>
      </c>
      <c r="G167" s="163" t="s">
        <v>209</v>
      </c>
      <c r="H167" s="164">
        <v>2.641</v>
      </c>
      <c r="I167" s="165"/>
      <c r="J167" s="164">
        <f>ROUND(I167*H167,3)</f>
        <v>0</v>
      </c>
      <c r="K167" s="166"/>
      <c r="L167" s="31"/>
      <c r="M167" s="167" t="s">
        <v>1</v>
      </c>
      <c r="N167" s="168" t="s">
        <v>39</v>
      </c>
      <c r="O167" s="56"/>
      <c r="P167" s="169">
        <f>O167*H167</f>
        <v>0</v>
      </c>
      <c r="Q167" s="169">
        <v>0</v>
      </c>
      <c r="R167" s="169">
        <f>Q167*H167</f>
        <v>0</v>
      </c>
      <c r="S167" s="169">
        <v>0</v>
      </c>
      <c r="T167" s="170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71" t="s">
        <v>138</v>
      </c>
      <c r="AT167" s="171" t="s">
        <v>134</v>
      </c>
      <c r="AU167" s="171" t="s">
        <v>139</v>
      </c>
      <c r="AY167" s="14" t="s">
        <v>131</v>
      </c>
      <c r="BE167" s="172">
        <f>IF(N167="základná",J167,0)</f>
        <v>0</v>
      </c>
      <c r="BF167" s="172">
        <f>IF(N167="znížená",J167,0)</f>
        <v>0</v>
      </c>
      <c r="BG167" s="172">
        <f>IF(N167="zákl. prenesená",J167,0)</f>
        <v>0</v>
      </c>
      <c r="BH167" s="172">
        <f>IF(N167="zníž. prenesená",J167,0)</f>
        <v>0</v>
      </c>
      <c r="BI167" s="172">
        <f>IF(N167="nulová",J167,0)</f>
        <v>0</v>
      </c>
      <c r="BJ167" s="14" t="s">
        <v>139</v>
      </c>
      <c r="BK167" s="173">
        <f>ROUND(I167*H167,3)</f>
        <v>0</v>
      </c>
      <c r="BL167" s="14" t="s">
        <v>138</v>
      </c>
      <c r="BM167" s="171" t="s">
        <v>243</v>
      </c>
    </row>
    <row r="168" spans="1:65" s="12" customFormat="1" ht="25.9" customHeight="1">
      <c r="B168" s="146"/>
      <c r="D168" s="147" t="s">
        <v>72</v>
      </c>
      <c r="E168" s="148" t="s">
        <v>244</v>
      </c>
      <c r="F168" s="148" t="s">
        <v>245</v>
      </c>
      <c r="I168" s="149"/>
      <c r="J168" s="150">
        <f>BK168</f>
        <v>0</v>
      </c>
      <c r="L168" s="146"/>
      <c r="M168" s="151"/>
      <c r="N168" s="152"/>
      <c r="O168" s="152"/>
      <c r="P168" s="153">
        <f>P169+P174+P186+P211+P214+P219+P227+P231+P233+P242+P251</f>
        <v>0</v>
      </c>
      <c r="Q168" s="152"/>
      <c r="R168" s="153">
        <f>R169+R174+R186+R211+R214+R219+R227+R231+R233+R242+R251</f>
        <v>1.32332483</v>
      </c>
      <c r="S168" s="152"/>
      <c r="T168" s="154">
        <f>T169+T174+T186+T211+T214+T219+T227+T231+T233+T242+T251</f>
        <v>0.34432499999999999</v>
      </c>
      <c r="AR168" s="147" t="s">
        <v>139</v>
      </c>
      <c r="AT168" s="155" t="s">
        <v>72</v>
      </c>
      <c r="AU168" s="155" t="s">
        <v>73</v>
      </c>
      <c r="AY168" s="147" t="s">
        <v>131</v>
      </c>
      <c r="BK168" s="156">
        <f>BK169+BK174+BK186+BK211+BK214+BK219+BK227+BK231+BK233+BK242+BK251</f>
        <v>0</v>
      </c>
    </row>
    <row r="169" spans="1:65" s="12" customFormat="1" ht="22.9" customHeight="1">
      <c r="B169" s="146"/>
      <c r="D169" s="147" t="s">
        <v>72</v>
      </c>
      <c r="E169" s="157" t="s">
        <v>246</v>
      </c>
      <c r="F169" s="157" t="s">
        <v>247</v>
      </c>
      <c r="I169" s="149"/>
      <c r="J169" s="158">
        <f>BK169</f>
        <v>0</v>
      </c>
      <c r="L169" s="146"/>
      <c r="M169" s="151"/>
      <c r="N169" s="152"/>
      <c r="O169" s="152"/>
      <c r="P169" s="153">
        <f>SUM(P170:P173)</f>
        <v>0</v>
      </c>
      <c r="Q169" s="152"/>
      <c r="R169" s="153">
        <f>SUM(R170:R173)</f>
        <v>1.584E-2</v>
      </c>
      <c r="S169" s="152"/>
      <c r="T169" s="154">
        <f>SUM(T170:T173)</f>
        <v>0.13792499999999999</v>
      </c>
      <c r="AR169" s="147" t="s">
        <v>139</v>
      </c>
      <c r="AT169" s="155" t="s">
        <v>72</v>
      </c>
      <c r="AU169" s="155" t="s">
        <v>81</v>
      </c>
      <c r="AY169" s="147" t="s">
        <v>131</v>
      </c>
      <c r="BK169" s="156">
        <f>SUM(BK170:BK173)</f>
        <v>0</v>
      </c>
    </row>
    <row r="170" spans="1:65" s="2" customFormat="1" ht="21.75" customHeight="1">
      <c r="A170" s="30"/>
      <c r="B170" s="159"/>
      <c r="C170" s="160" t="s">
        <v>248</v>
      </c>
      <c r="D170" s="160" t="s">
        <v>134</v>
      </c>
      <c r="E170" s="161" t="s">
        <v>249</v>
      </c>
      <c r="F170" s="162" t="s">
        <v>250</v>
      </c>
      <c r="G170" s="163" t="s">
        <v>251</v>
      </c>
      <c r="H170" s="164">
        <v>1</v>
      </c>
      <c r="I170" s="165"/>
      <c r="J170" s="164">
        <f>ROUND(I170*H170,3)</f>
        <v>0</v>
      </c>
      <c r="K170" s="166"/>
      <c r="L170" s="31"/>
      <c r="M170" s="167" t="s">
        <v>1</v>
      </c>
      <c r="N170" s="168" t="s">
        <v>39</v>
      </c>
      <c r="O170" s="56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71" t="s">
        <v>198</v>
      </c>
      <c r="AT170" s="171" t="s">
        <v>134</v>
      </c>
      <c r="AU170" s="171" t="s">
        <v>139</v>
      </c>
      <c r="AY170" s="14" t="s">
        <v>131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139</v>
      </c>
      <c r="BK170" s="173">
        <f>ROUND(I170*H170,3)</f>
        <v>0</v>
      </c>
      <c r="BL170" s="14" t="s">
        <v>198</v>
      </c>
      <c r="BM170" s="171" t="s">
        <v>252</v>
      </c>
    </row>
    <row r="171" spans="1:65" s="2" customFormat="1" ht="21.75" customHeight="1">
      <c r="A171" s="30"/>
      <c r="B171" s="159"/>
      <c r="C171" s="160" t="s">
        <v>253</v>
      </c>
      <c r="D171" s="160" t="s">
        <v>134</v>
      </c>
      <c r="E171" s="161" t="s">
        <v>254</v>
      </c>
      <c r="F171" s="162" t="s">
        <v>255</v>
      </c>
      <c r="G171" s="163" t="s">
        <v>256</v>
      </c>
      <c r="H171" s="164">
        <v>4.5</v>
      </c>
      <c r="I171" s="165"/>
      <c r="J171" s="164">
        <f>ROUND(I171*H171,3)</f>
        <v>0</v>
      </c>
      <c r="K171" s="166"/>
      <c r="L171" s="31"/>
      <c r="M171" s="167" t="s">
        <v>1</v>
      </c>
      <c r="N171" s="168" t="s">
        <v>39</v>
      </c>
      <c r="O171" s="56"/>
      <c r="P171" s="169">
        <f>O171*H171</f>
        <v>0</v>
      </c>
      <c r="Q171" s="169">
        <v>0</v>
      </c>
      <c r="R171" s="169">
        <f>Q171*H171</f>
        <v>0</v>
      </c>
      <c r="S171" s="169">
        <v>3.065E-2</v>
      </c>
      <c r="T171" s="170">
        <f>S171*H171</f>
        <v>0.13792499999999999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71" t="s">
        <v>198</v>
      </c>
      <c r="AT171" s="171" t="s">
        <v>134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3">
        <f>ROUND(I171*H171,3)</f>
        <v>0</v>
      </c>
      <c r="BL171" s="14" t="s">
        <v>198</v>
      </c>
      <c r="BM171" s="171" t="s">
        <v>257</v>
      </c>
    </row>
    <row r="172" spans="1:65" s="2" customFormat="1" ht="21.75" customHeight="1">
      <c r="A172" s="30"/>
      <c r="B172" s="159"/>
      <c r="C172" s="160" t="s">
        <v>258</v>
      </c>
      <c r="D172" s="160" t="s">
        <v>134</v>
      </c>
      <c r="E172" s="161" t="s">
        <v>259</v>
      </c>
      <c r="F172" s="162" t="s">
        <v>260</v>
      </c>
      <c r="G172" s="163" t="s">
        <v>256</v>
      </c>
      <c r="H172" s="164">
        <v>4.5</v>
      </c>
      <c r="I172" s="165"/>
      <c r="J172" s="164">
        <f>ROUND(I172*H172,3)</f>
        <v>0</v>
      </c>
      <c r="K172" s="166"/>
      <c r="L172" s="31"/>
      <c r="M172" s="167" t="s">
        <v>1</v>
      </c>
      <c r="N172" s="168" t="s">
        <v>39</v>
      </c>
      <c r="O172" s="56"/>
      <c r="P172" s="169">
        <f>O172*H172</f>
        <v>0</v>
      </c>
      <c r="Q172" s="169">
        <v>3.5200000000000001E-3</v>
      </c>
      <c r="R172" s="169">
        <f>Q172*H172</f>
        <v>1.584E-2</v>
      </c>
      <c r="S172" s="169">
        <v>0</v>
      </c>
      <c r="T172" s="170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71" t="s">
        <v>198</v>
      </c>
      <c r="AT172" s="171" t="s">
        <v>134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3">
        <f>ROUND(I172*H172,3)</f>
        <v>0</v>
      </c>
      <c r="BL172" s="14" t="s">
        <v>198</v>
      </c>
      <c r="BM172" s="171" t="s">
        <v>261</v>
      </c>
    </row>
    <row r="173" spans="1:65" s="2" customFormat="1" ht="21.75" customHeight="1">
      <c r="A173" s="30"/>
      <c r="B173" s="159"/>
      <c r="C173" s="160" t="s">
        <v>262</v>
      </c>
      <c r="D173" s="160" t="s">
        <v>134</v>
      </c>
      <c r="E173" s="161" t="s">
        <v>263</v>
      </c>
      <c r="F173" s="162" t="s">
        <v>264</v>
      </c>
      <c r="G173" s="163" t="s">
        <v>209</v>
      </c>
      <c r="H173" s="164">
        <v>1.6E-2</v>
      </c>
      <c r="I173" s="165"/>
      <c r="J173" s="164">
        <f>ROUND(I173*H173,3)</f>
        <v>0</v>
      </c>
      <c r="K173" s="166"/>
      <c r="L173" s="31"/>
      <c r="M173" s="167" t="s">
        <v>1</v>
      </c>
      <c r="N173" s="168" t="s">
        <v>39</v>
      </c>
      <c r="O173" s="56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71" t="s">
        <v>198</v>
      </c>
      <c r="AT173" s="171" t="s">
        <v>134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3">
        <f>ROUND(I173*H173,3)</f>
        <v>0</v>
      </c>
      <c r="BL173" s="14" t="s">
        <v>198</v>
      </c>
      <c r="BM173" s="171" t="s">
        <v>265</v>
      </c>
    </row>
    <row r="174" spans="1:65" s="12" customFormat="1" ht="22.9" customHeight="1">
      <c r="B174" s="146"/>
      <c r="D174" s="147" t="s">
        <v>72</v>
      </c>
      <c r="E174" s="157" t="s">
        <v>266</v>
      </c>
      <c r="F174" s="157" t="s">
        <v>267</v>
      </c>
      <c r="I174" s="149"/>
      <c r="J174" s="158">
        <f>BK174</f>
        <v>0</v>
      </c>
      <c r="L174" s="146"/>
      <c r="M174" s="151"/>
      <c r="N174" s="152"/>
      <c r="O174" s="152"/>
      <c r="P174" s="153">
        <f>SUM(P175:P185)</f>
        <v>0</v>
      </c>
      <c r="Q174" s="152"/>
      <c r="R174" s="153">
        <f>SUM(R175:R185)</f>
        <v>1.8410000000000003E-2</v>
      </c>
      <c r="S174" s="152"/>
      <c r="T174" s="154">
        <f>SUM(T175:T185)</f>
        <v>6.0299999999999999E-2</v>
      </c>
      <c r="AR174" s="147" t="s">
        <v>139</v>
      </c>
      <c r="AT174" s="155" t="s">
        <v>72</v>
      </c>
      <c r="AU174" s="155" t="s">
        <v>81</v>
      </c>
      <c r="AY174" s="147" t="s">
        <v>131</v>
      </c>
      <c r="BK174" s="156">
        <f>SUM(BK175:BK185)</f>
        <v>0</v>
      </c>
    </row>
    <row r="175" spans="1:65" s="2" customFormat="1" ht="16.5" customHeight="1">
      <c r="A175" s="30"/>
      <c r="B175" s="159"/>
      <c r="C175" s="160" t="s">
        <v>268</v>
      </c>
      <c r="D175" s="160" t="s">
        <v>134</v>
      </c>
      <c r="E175" s="161" t="s">
        <v>269</v>
      </c>
      <c r="F175" s="162" t="s">
        <v>270</v>
      </c>
      <c r="G175" s="163" t="s">
        <v>251</v>
      </c>
      <c r="H175" s="164">
        <v>1</v>
      </c>
      <c r="I175" s="165"/>
      <c r="J175" s="164">
        <f t="shared" ref="J175:J185" si="20">ROUND(I175*H175,3)</f>
        <v>0</v>
      </c>
      <c r="K175" s="166"/>
      <c r="L175" s="31"/>
      <c r="M175" s="167" t="s">
        <v>1</v>
      </c>
      <c r="N175" s="168" t="s">
        <v>39</v>
      </c>
      <c r="O175" s="56"/>
      <c r="P175" s="169">
        <f t="shared" ref="P175:P185" si="21">O175*H175</f>
        <v>0</v>
      </c>
      <c r="Q175" s="169">
        <v>0</v>
      </c>
      <c r="R175" s="169">
        <f t="shared" ref="R175:R185" si="22">Q175*H175</f>
        <v>0</v>
      </c>
      <c r="S175" s="169">
        <v>0</v>
      </c>
      <c r="T175" s="170">
        <f t="shared" ref="T175:T185" si="23"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71" t="s">
        <v>198</v>
      </c>
      <c r="AT175" s="171" t="s">
        <v>134</v>
      </c>
      <c r="AU175" s="171" t="s">
        <v>139</v>
      </c>
      <c r="AY175" s="14" t="s">
        <v>131</v>
      </c>
      <c r="BE175" s="172">
        <f t="shared" ref="BE175:BE185" si="24">IF(N175="základná",J175,0)</f>
        <v>0</v>
      </c>
      <c r="BF175" s="172">
        <f t="shared" ref="BF175:BF185" si="25">IF(N175="znížená",J175,0)</f>
        <v>0</v>
      </c>
      <c r="BG175" s="172">
        <f t="shared" ref="BG175:BG185" si="26">IF(N175="zákl. prenesená",J175,0)</f>
        <v>0</v>
      </c>
      <c r="BH175" s="172">
        <f t="shared" ref="BH175:BH185" si="27">IF(N175="zníž. prenesená",J175,0)</f>
        <v>0</v>
      </c>
      <c r="BI175" s="172">
        <f t="shared" ref="BI175:BI185" si="28">IF(N175="nulová",J175,0)</f>
        <v>0</v>
      </c>
      <c r="BJ175" s="14" t="s">
        <v>139</v>
      </c>
      <c r="BK175" s="173">
        <f t="shared" ref="BK175:BK185" si="29">ROUND(I175*H175,3)</f>
        <v>0</v>
      </c>
      <c r="BL175" s="14" t="s">
        <v>198</v>
      </c>
      <c r="BM175" s="171" t="s">
        <v>271</v>
      </c>
    </row>
    <row r="176" spans="1:65" s="2" customFormat="1" ht="21.75" customHeight="1">
      <c r="A176" s="30"/>
      <c r="B176" s="159"/>
      <c r="C176" s="160" t="s">
        <v>272</v>
      </c>
      <c r="D176" s="160" t="s">
        <v>134</v>
      </c>
      <c r="E176" s="161" t="s">
        <v>273</v>
      </c>
      <c r="F176" s="162" t="s">
        <v>274</v>
      </c>
      <c r="G176" s="163" t="s">
        <v>256</v>
      </c>
      <c r="H176" s="164">
        <v>9</v>
      </c>
      <c r="I176" s="165"/>
      <c r="J176" s="164">
        <f t="shared" si="20"/>
        <v>0</v>
      </c>
      <c r="K176" s="166"/>
      <c r="L176" s="31"/>
      <c r="M176" s="167" t="s">
        <v>1</v>
      </c>
      <c r="N176" s="168" t="s">
        <v>39</v>
      </c>
      <c r="O176" s="56"/>
      <c r="P176" s="169">
        <f t="shared" si="21"/>
        <v>0</v>
      </c>
      <c r="Q176" s="169">
        <v>0</v>
      </c>
      <c r="R176" s="169">
        <f t="shared" si="22"/>
        <v>0</v>
      </c>
      <c r="S176" s="169">
        <v>6.7000000000000002E-3</v>
      </c>
      <c r="T176" s="170">
        <f t="shared" si="23"/>
        <v>6.0299999999999999E-2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71" t="s">
        <v>198</v>
      </c>
      <c r="AT176" s="171" t="s">
        <v>134</v>
      </c>
      <c r="AU176" s="171" t="s">
        <v>139</v>
      </c>
      <c r="AY176" s="14" t="s">
        <v>131</v>
      </c>
      <c r="BE176" s="172">
        <f t="shared" si="24"/>
        <v>0</v>
      </c>
      <c r="BF176" s="172">
        <f t="shared" si="25"/>
        <v>0</v>
      </c>
      <c r="BG176" s="172">
        <f t="shared" si="26"/>
        <v>0</v>
      </c>
      <c r="BH176" s="172">
        <f t="shared" si="27"/>
        <v>0</v>
      </c>
      <c r="BI176" s="172">
        <f t="shared" si="28"/>
        <v>0</v>
      </c>
      <c r="BJ176" s="14" t="s">
        <v>139</v>
      </c>
      <c r="BK176" s="173">
        <f t="shared" si="29"/>
        <v>0</v>
      </c>
      <c r="BL176" s="14" t="s">
        <v>198</v>
      </c>
      <c r="BM176" s="171" t="s">
        <v>275</v>
      </c>
    </row>
    <row r="177" spans="1:65" s="2" customFormat="1" ht="21.75" customHeight="1">
      <c r="A177" s="30"/>
      <c r="B177" s="159"/>
      <c r="C177" s="160" t="s">
        <v>276</v>
      </c>
      <c r="D177" s="160" t="s">
        <v>134</v>
      </c>
      <c r="E177" s="161" t="s">
        <v>277</v>
      </c>
      <c r="F177" s="162" t="s">
        <v>278</v>
      </c>
      <c r="G177" s="163" t="s">
        <v>256</v>
      </c>
      <c r="H177" s="164">
        <v>26.9</v>
      </c>
      <c r="I177" s="165"/>
      <c r="J177" s="164">
        <f t="shared" si="20"/>
        <v>0</v>
      </c>
      <c r="K177" s="166"/>
      <c r="L177" s="31"/>
      <c r="M177" s="167" t="s">
        <v>1</v>
      </c>
      <c r="N177" s="168" t="s">
        <v>39</v>
      </c>
      <c r="O177" s="56"/>
      <c r="P177" s="169">
        <f t="shared" si="21"/>
        <v>0</v>
      </c>
      <c r="Q177" s="169">
        <v>0</v>
      </c>
      <c r="R177" s="169">
        <f t="shared" si="22"/>
        <v>0</v>
      </c>
      <c r="S177" s="169">
        <v>0</v>
      </c>
      <c r="T177" s="170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71" t="s">
        <v>198</v>
      </c>
      <c r="AT177" s="171" t="s">
        <v>134</v>
      </c>
      <c r="AU177" s="171" t="s">
        <v>139</v>
      </c>
      <c r="AY177" s="14" t="s">
        <v>131</v>
      </c>
      <c r="BE177" s="172">
        <f t="shared" si="24"/>
        <v>0</v>
      </c>
      <c r="BF177" s="172">
        <f t="shared" si="25"/>
        <v>0</v>
      </c>
      <c r="BG177" s="172">
        <f t="shared" si="26"/>
        <v>0</v>
      </c>
      <c r="BH177" s="172">
        <f t="shared" si="27"/>
        <v>0</v>
      </c>
      <c r="BI177" s="172">
        <f t="shared" si="28"/>
        <v>0</v>
      </c>
      <c r="BJ177" s="14" t="s">
        <v>139</v>
      </c>
      <c r="BK177" s="173">
        <f t="shared" si="29"/>
        <v>0</v>
      </c>
      <c r="BL177" s="14" t="s">
        <v>198</v>
      </c>
      <c r="BM177" s="171" t="s">
        <v>279</v>
      </c>
    </row>
    <row r="178" spans="1:65" s="2" customFormat="1" ht="21.75" customHeight="1">
      <c r="A178" s="30"/>
      <c r="B178" s="159"/>
      <c r="C178" s="174" t="s">
        <v>280</v>
      </c>
      <c r="D178" s="174" t="s">
        <v>165</v>
      </c>
      <c r="E178" s="175" t="s">
        <v>281</v>
      </c>
      <c r="F178" s="176" t="s">
        <v>282</v>
      </c>
      <c r="G178" s="177" t="s">
        <v>256</v>
      </c>
      <c r="H178" s="178">
        <v>26.9</v>
      </c>
      <c r="I178" s="179"/>
      <c r="J178" s="178">
        <f t="shared" si="20"/>
        <v>0</v>
      </c>
      <c r="K178" s="180"/>
      <c r="L178" s="181"/>
      <c r="M178" s="182" t="s">
        <v>1</v>
      </c>
      <c r="N178" s="183" t="s">
        <v>39</v>
      </c>
      <c r="O178" s="56"/>
      <c r="P178" s="169">
        <f t="shared" si="21"/>
        <v>0</v>
      </c>
      <c r="Q178" s="169">
        <v>1.1E-4</v>
      </c>
      <c r="R178" s="169">
        <f t="shared" si="22"/>
        <v>2.9589999999999998E-3</v>
      </c>
      <c r="S178" s="169">
        <v>0</v>
      </c>
      <c r="T178" s="170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71" t="s">
        <v>272</v>
      </c>
      <c r="AT178" s="171" t="s">
        <v>165</v>
      </c>
      <c r="AU178" s="171" t="s">
        <v>139</v>
      </c>
      <c r="AY178" s="14" t="s">
        <v>131</v>
      </c>
      <c r="BE178" s="172">
        <f t="shared" si="24"/>
        <v>0</v>
      </c>
      <c r="BF178" s="172">
        <f t="shared" si="25"/>
        <v>0</v>
      </c>
      <c r="BG178" s="172">
        <f t="shared" si="26"/>
        <v>0</v>
      </c>
      <c r="BH178" s="172">
        <f t="shared" si="27"/>
        <v>0</v>
      </c>
      <c r="BI178" s="172">
        <f t="shared" si="28"/>
        <v>0</v>
      </c>
      <c r="BJ178" s="14" t="s">
        <v>139</v>
      </c>
      <c r="BK178" s="173">
        <f t="shared" si="29"/>
        <v>0</v>
      </c>
      <c r="BL178" s="14" t="s">
        <v>198</v>
      </c>
      <c r="BM178" s="171" t="s">
        <v>283</v>
      </c>
    </row>
    <row r="179" spans="1:65" s="2" customFormat="1" ht="21.75" customHeight="1">
      <c r="A179" s="30"/>
      <c r="B179" s="159"/>
      <c r="C179" s="160" t="s">
        <v>284</v>
      </c>
      <c r="D179" s="160" t="s">
        <v>134</v>
      </c>
      <c r="E179" s="161" t="s">
        <v>285</v>
      </c>
      <c r="F179" s="162" t="s">
        <v>286</v>
      </c>
      <c r="G179" s="163" t="s">
        <v>256</v>
      </c>
      <c r="H179" s="164">
        <v>10</v>
      </c>
      <c r="I179" s="165"/>
      <c r="J179" s="164">
        <f t="shared" si="20"/>
        <v>0</v>
      </c>
      <c r="K179" s="166"/>
      <c r="L179" s="31"/>
      <c r="M179" s="167" t="s">
        <v>1</v>
      </c>
      <c r="N179" s="168" t="s">
        <v>39</v>
      </c>
      <c r="O179" s="56"/>
      <c r="P179" s="169">
        <f t="shared" si="21"/>
        <v>0</v>
      </c>
      <c r="Q179" s="169">
        <v>2.0000000000000002E-5</v>
      </c>
      <c r="R179" s="169">
        <f t="shared" si="22"/>
        <v>2.0000000000000001E-4</v>
      </c>
      <c r="S179" s="169">
        <v>0</v>
      </c>
      <c r="T179" s="170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71" t="s">
        <v>198</v>
      </c>
      <c r="AT179" s="171" t="s">
        <v>134</v>
      </c>
      <c r="AU179" s="171" t="s">
        <v>139</v>
      </c>
      <c r="AY179" s="14" t="s">
        <v>131</v>
      </c>
      <c r="BE179" s="172">
        <f t="shared" si="24"/>
        <v>0</v>
      </c>
      <c r="BF179" s="172">
        <f t="shared" si="25"/>
        <v>0</v>
      </c>
      <c r="BG179" s="172">
        <f t="shared" si="26"/>
        <v>0</v>
      </c>
      <c r="BH179" s="172">
        <f t="shared" si="27"/>
        <v>0</v>
      </c>
      <c r="BI179" s="172">
        <f t="shared" si="28"/>
        <v>0</v>
      </c>
      <c r="BJ179" s="14" t="s">
        <v>139</v>
      </c>
      <c r="BK179" s="173">
        <f t="shared" si="29"/>
        <v>0</v>
      </c>
      <c r="BL179" s="14" t="s">
        <v>198</v>
      </c>
      <c r="BM179" s="171" t="s">
        <v>287</v>
      </c>
    </row>
    <row r="180" spans="1:65" s="2" customFormat="1" ht="21.75" customHeight="1">
      <c r="A180" s="30"/>
      <c r="B180" s="159"/>
      <c r="C180" s="174" t="s">
        <v>288</v>
      </c>
      <c r="D180" s="174" t="s">
        <v>165</v>
      </c>
      <c r="E180" s="175" t="s">
        <v>289</v>
      </c>
      <c r="F180" s="176" t="s">
        <v>290</v>
      </c>
      <c r="G180" s="177" t="s">
        <v>256</v>
      </c>
      <c r="H180" s="178">
        <v>10</v>
      </c>
      <c r="I180" s="179"/>
      <c r="J180" s="178">
        <f t="shared" si="20"/>
        <v>0</v>
      </c>
      <c r="K180" s="180"/>
      <c r="L180" s="181"/>
      <c r="M180" s="182" t="s">
        <v>1</v>
      </c>
      <c r="N180" s="183" t="s">
        <v>39</v>
      </c>
      <c r="O180" s="56"/>
      <c r="P180" s="169">
        <f t="shared" si="21"/>
        <v>0</v>
      </c>
      <c r="Q180" s="169">
        <v>4.0999999999999999E-4</v>
      </c>
      <c r="R180" s="169">
        <f t="shared" si="22"/>
        <v>4.0999999999999995E-3</v>
      </c>
      <c r="S180" s="169">
        <v>0</v>
      </c>
      <c r="T180" s="170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71" t="s">
        <v>272</v>
      </c>
      <c r="AT180" s="171" t="s">
        <v>165</v>
      </c>
      <c r="AU180" s="171" t="s">
        <v>139</v>
      </c>
      <c r="AY180" s="14" t="s">
        <v>131</v>
      </c>
      <c r="BE180" s="172">
        <f t="shared" si="24"/>
        <v>0</v>
      </c>
      <c r="BF180" s="172">
        <f t="shared" si="25"/>
        <v>0</v>
      </c>
      <c r="BG180" s="172">
        <f t="shared" si="26"/>
        <v>0</v>
      </c>
      <c r="BH180" s="172">
        <f t="shared" si="27"/>
        <v>0</v>
      </c>
      <c r="BI180" s="172">
        <f t="shared" si="28"/>
        <v>0</v>
      </c>
      <c r="BJ180" s="14" t="s">
        <v>139</v>
      </c>
      <c r="BK180" s="173">
        <f t="shared" si="29"/>
        <v>0</v>
      </c>
      <c r="BL180" s="14" t="s">
        <v>198</v>
      </c>
      <c r="BM180" s="171" t="s">
        <v>291</v>
      </c>
    </row>
    <row r="181" spans="1:65" s="2" customFormat="1" ht="16.5" customHeight="1">
      <c r="A181" s="30"/>
      <c r="B181" s="159"/>
      <c r="C181" s="160" t="s">
        <v>292</v>
      </c>
      <c r="D181" s="160" t="s">
        <v>134</v>
      </c>
      <c r="E181" s="161" t="s">
        <v>293</v>
      </c>
      <c r="F181" s="162" t="s">
        <v>294</v>
      </c>
      <c r="G181" s="163" t="s">
        <v>256</v>
      </c>
      <c r="H181" s="164">
        <v>9</v>
      </c>
      <c r="I181" s="165"/>
      <c r="J181" s="164">
        <f t="shared" si="20"/>
        <v>0</v>
      </c>
      <c r="K181" s="166"/>
      <c r="L181" s="31"/>
      <c r="M181" s="167" t="s">
        <v>1</v>
      </c>
      <c r="N181" s="168" t="s">
        <v>39</v>
      </c>
      <c r="O181" s="56"/>
      <c r="P181" s="169">
        <f t="shared" si="21"/>
        <v>0</v>
      </c>
      <c r="Q181" s="169">
        <v>9.0000000000000006E-5</v>
      </c>
      <c r="R181" s="169">
        <f t="shared" si="22"/>
        <v>8.1000000000000006E-4</v>
      </c>
      <c r="S181" s="169">
        <v>0</v>
      </c>
      <c r="T181" s="170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71" t="s">
        <v>198</v>
      </c>
      <c r="AT181" s="171" t="s">
        <v>134</v>
      </c>
      <c r="AU181" s="171" t="s">
        <v>139</v>
      </c>
      <c r="AY181" s="14" t="s">
        <v>131</v>
      </c>
      <c r="BE181" s="172">
        <f t="shared" si="24"/>
        <v>0</v>
      </c>
      <c r="BF181" s="172">
        <f t="shared" si="25"/>
        <v>0</v>
      </c>
      <c r="BG181" s="172">
        <f t="shared" si="26"/>
        <v>0</v>
      </c>
      <c r="BH181" s="172">
        <f t="shared" si="27"/>
        <v>0</v>
      </c>
      <c r="BI181" s="172">
        <f t="shared" si="28"/>
        <v>0</v>
      </c>
      <c r="BJ181" s="14" t="s">
        <v>139</v>
      </c>
      <c r="BK181" s="173">
        <f t="shared" si="29"/>
        <v>0</v>
      </c>
      <c r="BL181" s="14" t="s">
        <v>198</v>
      </c>
      <c r="BM181" s="171" t="s">
        <v>295</v>
      </c>
    </row>
    <row r="182" spans="1:65" s="2" customFormat="1" ht="33" customHeight="1">
      <c r="A182" s="30"/>
      <c r="B182" s="159"/>
      <c r="C182" s="174" t="s">
        <v>296</v>
      </c>
      <c r="D182" s="174" t="s">
        <v>165</v>
      </c>
      <c r="E182" s="175" t="s">
        <v>297</v>
      </c>
      <c r="F182" s="176" t="s">
        <v>298</v>
      </c>
      <c r="G182" s="177" t="s">
        <v>256</v>
      </c>
      <c r="H182" s="178">
        <v>9</v>
      </c>
      <c r="I182" s="179"/>
      <c r="J182" s="178">
        <f t="shared" si="20"/>
        <v>0</v>
      </c>
      <c r="K182" s="180"/>
      <c r="L182" s="181"/>
      <c r="M182" s="182" t="s">
        <v>1</v>
      </c>
      <c r="N182" s="183" t="s">
        <v>39</v>
      </c>
      <c r="O182" s="56"/>
      <c r="P182" s="169">
        <f t="shared" si="21"/>
        <v>0</v>
      </c>
      <c r="Q182" s="169">
        <v>3.6999999999999999E-4</v>
      </c>
      <c r="R182" s="169">
        <f t="shared" si="22"/>
        <v>3.3300000000000001E-3</v>
      </c>
      <c r="S182" s="169">
        <v>0</v>
      </c>
      <c r="T182" s="170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71" t="s">
        <v>272</v>
      </c>
      <c r="AT182" s="171" t="s">
        <v>165</v>
      </c>
      <c r="AU182" s="171" t="s">
        <v>139</v>
      </c>
      <c r="AY182" s="14" t="s">
        <v>131</v>
      </c>
      <c r="BE182" s="172">
        <f t="shared" si="24"/>
        <v>0</v>
      </c>
      <c r="BF182" s="172">
        <f t="shared" si="25"/>
        <v>0</v>
      </c>
      <c r="BG182" s="172">
        <f t="shared" si="26"/>
        <v>0</v>
      </c>
      <c r="BH182" s="172">
        <f t="shared" si="27"/>
        <v>0</v>
      </c>
      <c r="BI182" s="172">
        <f t="shared" si="28"/>
        <v>0</v>
      </c>
      <c r="BJ182" s="14" t="s">
        <v>139</v>
      </c>
      <c r="BK182" s="173">
        <f t="shared" si="29"/>
        <v>0</v>
      </c>
      <c r="BL182" s="14" t="s">
        <v>198</v>
      </c>
      <c r="BM182" s="171" t="s">
        <v>299</v>
      </c>
    </row>
    <row r="183" spans="1:65" s="2" customFormat="1" ht="16.5" customHeight="1">
      <c r="A183" s="30"/>
      <c r="B183" s="159"/>
      <c r="C183" s="160" t="s">
        <v>300</v>
      </c>
      <c r="D183" s="160" t="s">
        <v>134</v>
      </c>
      <c r="E183" s="161" t="s">
        <v>301</v>
      </c>
      <c r="F183" s="162" t="s">
        <v>302</v>
      </c>
      <c r="G183" s="163" t="s">
        <v>256</v>
      </c>
      <c r="H183" s="164">
        <v>36.9</v>
      </c>
      <c r="I183" s="165"/>
      <c r="J183" s="164">
        <f t="shared" si="20"/>
        <v>0</v>
      </c>
      <c r="K183" s="166"/>
      <c r="L183" s="31"/>
      <c r="M183" s="167" t="s">
        <v>1</v>
      </c>
      <c r="N183" s="168" t="s">
        <v>39</v>
      </c>
      <c r="O183" s="56"/>
      <c r="P183" s="169">
        <f t="shared" si="21"/>
        <v>0</v>
      </c>
      <c r="Q183" s="169">
        <v>1.8000000000000001E-4</v>
      </c>
      <c r="R183" s="169">
        <f t="shared" si="22"/>
        <v>6.6420000000000003E-3</v>
      </c>
      <c r="S183" s="169">
        <v>0</v>
      </c>
      <c r="T183" s="170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71" t="s">
        <v>198</v>
      </c>
      <c r="AT183" s="171" t="s">
        <v>134</v>
      </c>
      <c r="AU183" s="171" t="s">
        <v>139</v>
      </c>
      <c r="AY183" s="14" t="s">
        <v>131</v>
      </c>
      <c r="BE183" s="172">
        <f t="shared" si="24"/>
        <v>0</v>
      </c>
      <c r="BF183" s="172">
        <f t="shared" si="25"/>
        <v>0</v>
      </c>
      <c r="BG183" s="172">
        <f t="shared" si="26"/>
        <v>0</v>
      </c>
      <c r="BH183" s="172">
        <f t="shared" si="27"/>
        <v>0</v>
      </c>
      <c r="BI183" s="172">
        <f t="shared" si="28"/>
        <v>0</v>
      </c>
      <c r="BJ183" s="14" t="s">
        <v>139</v>
      </c>
      <c r="BK183" s="173">
        <f t="shared" si="29"/>
        <v>0</v>
      </c>
      <c r="BL183" s="14" t="s">
        <v>198</v>
      </c>
      <c r="BM183" s="171" t="s">
        <v>303</v>
      </c>
    </row>
    <row r="184" spans="1:65" s="2" customFormat="1" ht="21.75" customHeight="1">
      <c r="A184" s="30"/>
      <c r="B184" s="159"/>
      <c r="C184" s="160" t="s">
        <v>304</v>
      </c>
      <c r="D184" s="160" t="s">
        <v>134</v>
      </c>
      <c r="E184" s="161" t="s">
        <v>305</v>
      </c>
      <c r="F184" s="162" t="s">
        <v>306</v>
      </c>
      <c r="G184" s="163" t="s">
        <v>256</v>
      </c>
      <c r="H184" s="164">
        <v>36.9</v>
      </c>
      <c r="I184" s="165"/>
      <c r="J184" s="164">
        <f t="shared" si="20"/>
        <v>0</v>
      </c>
      <c r="K184" s="166"/>
      <c r="L184" s="31"/>
      <c r="M184" s="167" t="s">
        <v>1</v>
      </c>
      <c r="N184" s="168" t="s">
        <v>39</v>
      </c>
      <c r="O184" s="56"/>
      <c r="P184" s="169">
        <f t="shared" si="21"/>
        <v>0</v>
      </c>
      <c r="Q184" s="169">
        <v>1.0000000000000001E-5</v>
      </c>
      <c r="R184" s="169">
        <f t="shared" si="22"/>
        <v>3.6900000000000002E-4</v>
      </c>
      <c r="S184" s="169">
        <v>0</v>
      </c>
      <c r="T184" s="170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71" t="s">
        <v>198</v>
      </c>
      <c r="AT184" s="171" t="s">
        <v>134</v>
      </c>
      <c r="AU184" s="171" t="s">
        <v>139</v>
      </c>
      <c r="AY184" s="14" t="s">
        <v>131</v>
      </c>
      <c r="BE184" s="172">
        <f t="shared" si="24"/>
        <v>0</v>
      </c>
      <c r="BF184" s="172">
        <f t="shared" si="25"/>
        <v>0</v>
      </c>
      <c r="BG184" s="172">
        <f t="shared" si="26"/>
        <v>0</v>
      </c>
      <c r="BH184" s="172">
        <f t="shared" si="27"/>
        <v>0</v>
      </c>
      <c r="BI184" s="172">
        <f t="shared" si="28"/>
        <v>0</v>
      </c>
      <c r="BJ184" s="14" t="s">
        <v>139</v>
      </c>
      <c r="BK184" s="173">
        <f t="shared" si="29"/>
        <v>0</v>
      </c>
      <c r="BL184" s="14" t="s">
        <v>198</v>
      </c>
      <c r="BM184" s="171" t="s">
        <v>307</v>
      </c>
    </row>
    <row r="185" spans="1:65" s="2" customFormat="1" ht="21.75" customHeight="1">
      <c r="A185" s="30"/>
      <c r="B185" s="159"/>
      <c r="C185" s="160" t="s">
        <v>308</v>
      </c>
      <c r="D185" s="160" t="s">
        <v>134</v>
      </c>
      <c r="E185" s="161" t="s">
        <v>309</v>
      </c>
      <c r="F185" s="162" t="s">
        <v>310</v>
      </c>
      <c r="G185" s="163" t="s">
        <v>209</v>
      </c>
      <c r="H185" s="164">
        <v>1.7999999999999999E-2</v>
      </c>
      <c r="I185" s="165"/>
      <c r="J185" s="164">
        <f t="shared" si="20"/>
        <v>0</v>
      </c>
      <c r="K185" s="166"/>
      <c r="L185" s="31"/>
      <c r="M185" s="167" t="s">
        <v>1</v>
      </c>
      <c r="N185" s="168" t="s">
        <v>39</v>
      </c>
      <c r="O185" s="56"/>
      <c r="P185" s="169">
        <f t="shared" si="21"/>
        <v>0</v>
      </c>
      <c r="Q185" s="169">
        <v>0</v>
      </c>
      <c r="R185" s="169">
        <f t="shared" si="22"/>
        <v>0</v>
      </c>
      <c r="S185" s="169">
        <v>0</v>
      </c>
      <c r="T185" s="170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71" t="s">
        <v>198</v>
      </c>
      <c r="AT185" s="171" t="s">
        <v>134</v>
      </c>
      <c r="AU185" s="171" t="s">
        <v>139</v>
      </c>
      <c r="AY185" s="14" t="s">
        <v>131</v>
      </c>
      <c r="BE185" s="172">
        <f t="shared" si="24"/>
        <v>0</v>
      </c>
      <c r="BF185" s="172">
        <f t="shared" si="25"/>
        <v>0</v>
      </c>
      <c r="BG185" s="172">
        <f t="shared" si="26"/>
        <v>0</v>
      </c>
      <c r="BH185" s="172">
        <f t="shared" si="27"/>
        <v>0</v>
      </c>
      <c r="BI185" s="172">
        <f t="shared" si="28"/>
        <v>0</v>
      </c>
      <c r="BJ185" s="14" t="s">
        <v>139</v>
      </c>
      <c r="BK185" s="173">
        <f t="shared" si="29"/>
        <v>0</v>
      </c>
      <c r="BL185" s="14" t="s">
        <v>198</v>
      </c>
      <c r="BM185" s="171" t="s">
        <v>311</v>
      </c>
    </row>
    <row r="186" spans="1:65" s="12" customFormat="1" ht="22.9" customHeight="1">
      <c r="B186" s="146"/>
      <c r="D186" s="147" t="s">
        <v>72</v>
      </c>
      <c r="E186" s="157" t="s">
        <v>312</v>
      </c>
      <c r="F186" s="157" t="s">
        <v>313</v>
      </c>
      <c r="I186" s="149"/>
      <c r="J186" s="158">
        <f>BK186</f>
        <v>0</v>
      </c>
      <c r="L186" s="146"/>
      <c r="M186" s="151"/>
      <c r="N186" s="152"/>
      <c r="O186" s="152"/>
      <c r="P186" s="153">
        <f>SUM(P187:P210)</f>
        <v>0</v>
      </c>
      <c r="Q186" s="152"/>
      <c r="R186" s="153">
        <f>SUM(R187:R210)</f>
        <v>0.18169999999999997</v>
      </c>
      <c r="S186" s="152"/>
      <c r="T186" s="154">
        <f>SUM(T187:T210)</f>
        <v>0.14609999999999998</v>
      </c>
      <c r="AR186" s="147" t="s">
        <v>139</v>
      </c>
      <c r="AT186" s="155" t="s">
        <v>72</v>
      </c>
      <c r="AU186" s="155" t="s">
        <v>81</v>
      </c>
      <c r="AY186" s="147" t="s">
        <v>131</v>
      </c>
      <c r="BK186" s="156">
        <f>SUM(BK187:BK210)</f>
        <v>0</v>
      </c>
    </row>
    <row r="187" spans="1:65" s="2" customFormat="1" ht="21.75" customHeight="1">
      <c r="A187" s="30"/>
      <c r="B187" s="159"/>
      <c r="C187" s="160" t="s">
        <v>314</v>
      </c>
      <c r="D187" s="160" t="s">
        <v>134</v>
      </c>
      <c r="E187" s="161" t="s">
        <v>315</v>
      </c>
      <c r="F187" s="162" t="s">
        <v>316</v>
      </c>
      <c r="G187" s="163" t="s">
        <v>317</v>
      </c>
      <c r="H187" s="164">
        <v>4</v>
      </c>
      <c r="I187" s="165"/>
      <c r="J187" s="164">
        <f t="shared" ref="J187:J210" si="30">ROUND(I187*H187,3)</f>
        <v>0</v>
      </c>
      <c r="K187" s="166"/>
      <c r="L187" s="31"/>
      <c r="M187" s="167" t="s">
        <v>1</v>
      </c>
      <c r="N187" s="168" t="s">
        <v>39</v>
      </c>
      <c r="O187" s="56"/>
      <c r="P187" s="169">
        <f t="shared" ref="P187:P210" si="31">O187*H187</f>
        <v>0</v>
      </c>
      <c r="Q187" s="169">
        <v>0</v>
      </c>
      <c r="R187" s="169">
        <f t="shared" ref="R187:R210" si="32">Q187*H187</f>
        <v>0</v>
      </c>
      <c r="S187" s="169">
        <v>1.933E-2</v>
      </c>
      <c r="T187" s="170">
        <f t="shared" ref="T187:T210" si="33">S187*H187</f>
        <v>7.732E-2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71" t="s">
        <v>198</v>
      </c>
      <c r="AT187" s="171" t="s">
        <v>134</v>
      </c>
      <c r="AU187" s="171" t="s">
        <v>139</v>
      </c>
      <c r="AY187" s="14" t="s">
        <v>131</v>
      </c>
      <c r="BE187" s="172">
        <f t="shared" ref="BE187:BE210" si="34">IF(N187="základná",J187,0)</f>
        <v>0</v>
      </c>
      <c r="BF187" s="172">
        <f t="shared" ref="BF187:BF210" si="35">IF(N187="znížená",J187,0)</f>
        <v>0</v>
      </c>
      <c r="BG187" s="172">
        <f t="shared" ref="BG187:BG210" si="36">IF(N187="zákl. prenesená",J187,0)</f>
        <v>0</v>
      </c>
      <c r="BH187" s="172">
        <f t="shared" ref="BH187:BH210" si="37">IF(N187="zníž. prenesená",J187,0)</f>
        <v>0</v>
      </c>
      <c r="BI187" s="172">
        <f t="shared" ref="BI187:BI210" si="38">IF(N187="nulová",J187,0)</f>
        <v>0</v>
      </c>
      <c r="BJ187" s="14" t="s">
        <v>139</v>
      </c>
      <c r="BK187" s="173">
        <f t="shared" ref="BK187:BK210" si="39">ROUND(I187*H187,3)</f>
        <v>0</v>
      </c>
      <c r="BL187" s="14" t="s">
        <v>198</v>
      </c>
      <c r="BM187" s="171" t="s">
        <v>318</v>
      </c>
    </row>
    <row r="188" spans="1:65" s="2" customFormat="1" ht="16.5" customHeight="1">
      <c r="A188" s="30"/>
      <c r="B188" s="159"/>
      <c r="C188" s="160" t="s">
        <v>319</v>
      </c>
      <c r="D188" s="160" t="s">
        <v>134</v>
      </c>
      <c r="E188" s="161" t="s">
        <v>320</v>
      </c>
      <c r="F188" s="162" t="s">
        <v>321</v>
      </c>
      <c r="G188" s="163" t="s">
        <v>162</v>
      </c>
      <c r="H188" s="164">
        <v>4</v>
      </c>
      <c r="I188" s="165"/>
      <c r="J188" s="164">
        <f t="shared" si="30"/>
        <v>0</v>
      </c>
      <c r="K188" s="166"/>
      <c r="L188" s="31"/>
      <c r="M188" s="167" t="s">
        <v>1</v>
      </c>
      <c r="N188" s="168" t="s">
        <v>39</v>
      </c>
      <c r="O188" s="56"/>
      <c r="P188" s="169">
        <f t="shared" si="31"/>
        <v>0</v>
      </c>
      <c r="Q188" s="169">
        <v>2.7999999999999998E-4</v>
      </c>
      <c r="R188" s="169">
        <f t="shared" si="32"/>
        <v>1.1199999999999999E-3</v>
      </c>
      <c r="S188" s="169">
        <v>0</v>
      </c>
      <c r="T188" s="170">
        <f t="shared" si="3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71" t="s">
        <v>198</v>
      </c>
      <c r="AT188" s="171" t="s">
        <v>134</v>
      </c>
      <c r="AU188" s="171" t="s">
        <v>139</v>
      </c>
      <c r="AY188" s="14" t="s">
        <v>131</v>
      </c>
      <c r="BE188" s="172">
        <f t="shared" si="34"/>
        <v>0</v>
      </c>
      <c r="BF188" s="172">
        <f t="shared" si="35"/>
        <v>0</v>
      </c>
      <c r="BG188" s="172">
        <f t="shared" si="36"/>
        <v>0</v>
      </c>
      <c r="BH188" s="172">
        <f t="shared" si="37"/>
        <v>0</v>
      </c>
      <c r="BI188" s="172">
        <f t="shared" si="38"/>
        <v>0</v>
      </c>
      <c r="BJ188" s="14" t="s">
        <v>139</v>
      </c>
      <c r="BK188" s="173">
        <f t="shared" si="39"/>
        <v>0</v>
      </c>
      <c r="BL188" s="14" t="s">
        <v>198</v>
      </c>
      <c r="BM188" s="171" t="s">
        <v>322</v>
      </c>
    </row>
    <row r="189" spans="1:65" s="2" customFormat="1" ht="16.5" customHeight="1">
      <c r="A189" s="30"/>
      <c r="B189" s="159"/>
      <c r="C189" s="174" t="s">
        <v>323</v>
      </c>
      <c r="D189" s="174" t="s">
        <v>165</v>
      </c>
      <c r="E189" s="175" t="s">
        <v>324</v>
      </c>
      <c r="F189" s="176" t="s">
        <v>325</v>
      </c>
      <c r="G189" s="177" t="s">
        <v>162</v>
      </c>
      <c r="H189" s="178">
        <v>4</v>
      </c>
      <c r="I189" s="179"/>
      <c r="J189" s="178">
        <f t="shared" si="30"/>
        <v>0</v>
      </c>
      <c r="K189" s="180"/>
      <c r="L189" s="181"/>
      <c r="M189" s="182" t="s">
        <v>1</v>
      </c>
      <c r="N189" s="183" t="s">
        <v>39</v>
      </c>
      <c r="O189" s="56"/>
      <c r="P189" s="169">
        <f t="shared" si="31"/>
        <v>0</v>
      </c>
      <c r="Q189" s="169">
        <v>2.5499999999999998E-2</v>
      </c>
      <c r="R189" s="169">
        <f t="shared" si="32"/>
        <v>0.10199999999999999</v>
      </c>
      <c r="S189" s="169">
        <v>0</v>
      </c>
      <c r="T189" s="170">
        <f t="shared" si="3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71" t="s">
        <v>272</v>
      </c>
      <c r="AT189" s="171" t="s">
        <v>165</v>
      </c>
      <c r="AU189" s="171" t="s">
        <v>139</v>
      </c>
      <c r="AY189" s="14" t="s">
        <v>131</v>
      </c>
      <c r="BE189" s="172">
        <f t="shared" si="34"/>
        <v>0</v>
      </c>
      <c r="BF189" s="172">
        <f t="shared" si="35"/>
        <v>0</v>
      </c>
      <c r="BG189" s="172">
        <f t="shared" si="36"/>
        <v>0</v>
      </c>
      <c r="BH189" s="172">
        <f t="shared" si="37"/>
        <v>0</v>
      </c>
      <c r="BI189" s="172">
        <f t="shared" si="38"/>
        <v>0</v>
      </c>
      <c r="BJ189" s="14" t="s">
        <v>139</v>
      </c>
      <c r="BK189" s="173">
        <f t="shared" si="39"/>
        <v>0</v>
      </c>
      <c r="BL189" s="14" t="s">
        <v>198</v>
      </c>
      <c r="BM189" s="171" t="s">
        <v>326</v>
      </c>
    </row>
    <row r="190" spans="1:65" s="2" customFormat="1" ht="16.5" customHeight="1">
      <c r="A190" s="30"/>
      <c r="B190" s="159"/>
      <c r="C190" s="174" t="s">
        <v>327</v>
      </c>
      <c r="D190" s="174" t="s">
        <v>165</v>
      </c>
      <c r="E190" s="175" t="s">
        <v>328</v>
      </c>
      <c r="F190" s="176" t="s">
        <v>329</v>
      </c>
      <c r="G190" s="177" t="s">
        <v>162</v>
      </c>
      <c r="H190" s="178">
        <v>4</v>
      </c>
      <c r="I190" s="179"/>
      <c r="J190" s="178">
        <f t="shared" si="30"/>
        <v>0</v>
      </c>
      <c r="K190" s="180"/>
      <c r="L190" s="181"/>
      <c r="M190" s="182" t="s">
        <v>1</v>
      </c>
      <c r="N190" s="183" t="s">
        <v>39</v>
      </c>
      <c r="O190" s="56"/>
      <c r="P190" s="169">
        <f t="shared" si="31"/>
        <v>0</v>
      </c>
      <c r="Q190" s="169">
        <v>2E-3</v>
      </c>
      <c r="R190" s="169">
        <f t="shared" si="32"/>
        <v>8.0000000000000002E-3</v>
      </c>
      <c r="S190" s="169">
        <v>0</v>
      </c>
      <c r="T190" s="170">
        <f t="shared" si="3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71" t="s">
        <v>272</v>
      </c>
      <c r="AT190" s="171" t="s">
        <v>165</v>
      </c>
      <c r="AU190" s="171" t="s">
        <v>139</v>
      </c>
      <c r="AY190" s="14" t="s">
        <v>131</v>
      </c>
      <c r="BE190" s="172">
        <f t="shared" si="34"/>
        <v>0</v>
      </c>
      <c r="BF190" s="172">
        <f t="shared" si="35"/>
        <v>0</v>
      </c>
      <c r="BG190" s="172">
        <f t="shared" si="36"/>
        <v>0</v>
      </c>
      <c r="BH190" s="172">
        <f t="shared" si="37"/>
        <v>0</v>
      </c>
      <c r="BI190" s="172">
        <f t="shared" si="38"/>
        <v>0</v>
      </c>
      <c r="BJ190" s="14" t="s">
        <v>139</v>
      </c>
      <c r="BK190" s="173">
        <f t="shared" si="39"/>
        <v>0</v>
      </c>
      <c r="BL190" s="14" t="s">
        <v>198</v>
      </c>
      <c r="BM190" s="171" t="s">
        <v>330</v>
      </c>
    </row>
    <row r="191" spans="1:65" s="2" customFormat="1" ht="21.75" customHeight="1">
      <c r="A191" s="30"/>
      <c r="B191" s="159"/>
      <c r="C191" s="160" t="s">
        <v>331</v>
      </c>
      <c r="D191" s="160" t="s">
        <v>134</v>
      </c>
      <c r="E191" s="161" t="s">
        <v>332</v>
      </c>
      <c r="F191" s="162" t="s">
        <v>333</v>
      </c>
      <c r="G191" s="163" t="s">
        <v>317</v>
      </c>
      <c r="H191" s="164">
        <v>3</v>
      </c>
      <c r="I191" s="165"/>
      <c r="J191" s="164">
        <f t="shared" si="30"/>
        <v>0</v>
      </c>
      <c r="K191" s="166"/>
      <c r="L191" s="31"/>
      <c r="M191" s="167" t="s">
        <v>1</v>
      </c>
      <c r="N191" s="168" t="s">
        <v>39</v>
      </c>
      <c r="O191" s="56"/>
      <c r="P191" s="169">
        <f t="shared" si="31"/>
        <v>0</v>
      </c>
      <c r="Q191" s="169">
        <v>0</v>
      </c>
      <c r="R191" s="169">
        <f t="shared" si="32"/>
        <v>0</v>
      </c>
      <c r="S191" s="169">
        <v>1.9460000000000002E-2</v>
      </c>
      <c r="T191" s="170">
        <f t="shared" si="33"/>
        <v>5.8380000000000001E-2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71" t="s">
        <v>198</v>
      </c>
      <c r="AT191" s="171" t="s">
        <v>134</v>
      </c>
      <c r="AU191" s="171" t="s">
        <v>139</v>
      </c>
      <c r="AY191" s="14" t="s">
        <v>131</v>
      </c>
      <c r="BE191" s="172">
        <f t="shared" si="34"/>
        <v>0</v>
      </c>
      <c r="BF191" s="172">
        <f t="shared" si="35"/>
        <v>0</v>
      </c>
      <c r="BG191" s="172">
        <f t="shared" si="36"/>
        <v>0</v>
      </c>
      <c r="BH191" s="172">
        <f t="shared" si="37"/>
        <v>0</v>
      </c>
      <c r="BI191" s="172">
        <f t="shared" si="38"/>
        <v>0</v>
      </c>
      <c r="BJ191" s="14" t="s">
        <v>139</v>
      </c>
      <c r="BK191" s="173">
        <f t="shared" si="39"/>
        <v>0</v>
      </c>
      <c r="BL191" s="14" t="s">
        <v>198</v>
      </c>
      <c r="BM191" s="171" t="s">
        <v>334</v>
      </c>
    </row>
    <row r="192" spans="1:65" s="2" customFormat="1" ht="16.5" customHeight="1">
      <c r="A192" s="30"/>
      <c r="B192" s="159"/>
      <c r="C192" s="160" t="s">
        <v>335</v>
      </c>
      <c r="D192" s="160" t="s">
        <v>134</v>
      </c>
      <c r="E192" s="161" t="s">
        <v>336</v>
      </c>
      <c r="F192" s="162" t="s">
        <v>337</v>
      </c>
      <c r="G192" s="163" t="s">
        <v>162</v>
      </c>
      <c r="H192" s="164">
        <v>4</v>
      </c>
      <c r="I192" s="165"/>
      <c r="J192" s="164">
        <f t="shared" si="30"/>
        <v>0</v>
      </c>
      <c r="K192" s="166"/>
      <c r="L192" s="31"/>
      <c r="M192" s="167" t="s">
        <v>1</v>
      </c>
      <c r="N192" s="168" t="s">
        <v>39</v>
      </c>
      <c r="O192" s="56"/>
      <c r="P192" s="169">
        <f t="shared" si="31"/>
        <v>0</v>
      </c>
      <c r="Q192" s="169">
        <v>2.3E-3</v>
      </c>
      <c r="R192" s="169">
        <f t="shared" si="32"/>
        <v>9.1999999999999998E-3</v>
      </c>
      <c r="S192" s="169">
        <v>0</v>
      </c>
      <c r="T192" s="170">
        <f t="shared" si="3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71" t="s">
        <v>198</v>
      </c>
      <c r="AT192" s="171" t="s">
        <v>134</v>
      </c>
      <c r="AU192" s="171" t="s">
        <v>139</v>
      </c>
      <c r="AY192" s="14" t="s">
        <v>131</v>
      </c>
      <c r="BE192" s="172">
        <f t="shared" si="34"/>
        <v>0</v>
      </c>
      <c r="BF192" s="172">
        <f t="shared" si="35"/>
        <v>0</v>
      </c>
      <c r="BG192" s="172">
        <f t="shared" si="36"/>
        <v>0</v>
      </c>
      <c r="BH192" s="172">
        <f t="shared" si="37"/>
        <v>0</v>
      </c>
      <c r="BI192" s="172">
        <f t="shared" si="38"/>
        <v>0</v>
      </c>
      <c r="BJ192" s="14" t="s">
        <v>139</v>
      </c>
      <c r="BK192" s="173">
        <f t="shared" si="39"/>
        <v>0</v>
      </c>
      <c r="BL192" s="14" t="s">
        <v>198</v>
      </c>
      <c r="BM192" s="171" t="s">
        <v>338</v>
      </c>
    </row>
    <row r="193" spans="1:65" s="2" customFormat="1" ht="16.5" customHeight="1">
      <c r="A193" s="30"/>
      <c r="B193" s="159"/>
      <c r="C193" s="174" t="s">
        <v>339</v>
      </c>
      <c r="D193" s="174" t="s">
        <v>165</v>
      </c>
      <c r="E193" s="175" t="s">
        <v>340</v>
      </c>
      <c r="F193" s="176" t="s">
        <v>341</v>
      </c>
      <c r="G193" s="177" t="s">
        <v>162</v>
      </c>
      <c r="H193" s="178">
        <v>4</v>
      </c>
      <c r="I193" s="179"/>
      <c r="J193" s="178">
        <f t="shared" si="30"/>
        <v>0</v>
      </c>
      <c r="K193" s="180"/>
      <c r="L193" s="181"/>
      <c r="M193" s="182" t="s">
        <v>1</v>
      </c>
      <c r="N193" s="183" t="s">
        <v>39</v>
      </c>
      <c r="O193" s="56"/>
      <c r="P193" s="169">
        <f t="shared" si="31"/>
        <v>0</v>
      </c>
      <c r="Q193" s="169">
        <v>6.1999999999999998E-3</v>
      </c>
      <c r="R193" s="169">
        <f t="shared" si="32"/>
        <v>2.4799999999999999E-2</v>
      </c>
      <c r="S193" s="169">
        <v>0</v>
      </c>
      <c r="T193" s="170">
        <f t="shared" si="3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71" t="s">
        <v>272</v>
      </c>
      <c r="AT193" s="171" t="s">
        <v>165</v>
      </c>
      <c r="AU193" s="171" t="s">
        <v>139</v>
      </c>
      <c r="AY193" s="14" t="s">
        <v>131</v>
      </c>
      <c r="BE193" s="172">
        <f t="shared" si="34"/>
        <v>0</v>
      </c>
      <c r="BF193" s="172">
        <f t="shared" si="35"/>
        <v>0</v>
      </c>
      <c r="BG193" s="172">
        <f t="shared" si="36"/>
        <v>0</v>
      </c>
      <c r="BH193" s="172">
        <f t="shared" si="37"/>
        <v>0</v>
      </c>
      <c r="BI193" s="172">
        <f t="shared" si="38"/>
        <v>0</v>
      </c>
      <c r="BJ193" s="14" t="s">
        <v>139</v>
      </c>
      <c r="BK193" s="173">
        <f t="shared" si="39"/>
        <v>0</v>
      </c>
      <c r="BL193" s="14" t="s">
        <v>198</v>
      </c>
      <c r="BM193" s="171" t="s">
        <v>342</v>
      </c>
    </row>
    <row r="194" spans="1:65" s="2" customFormat="1" ht="21.75" customHeight="1">
      <c r="A194" s="30"/>
      <c r="B194" s="159"/>
      <c r="C194" s="160" t="s">
        <v>343</v>
      </c>
      <c r="D194" s="160" t="s">
        <v>134</v>
      </c>
      <c r="E194" s="161" t="s">
        <v>344</v>
      </c>
      <c r="F194" s="162" t="s">
        <v>345</v>
      </c>
      <c r="G194" s="163" t="s">
        <v>162</v>
      </c>
      <c r="H194" s="164">
        <v>8</v>
      </c>
      <c r="I194" s="165"/>
      <c r="J194" s="164">
        <f t="shared" si="30"/>
        <v>0</v>
      </c>
      <c r="K194" s="166"/>
      <c r="L194" s="31"/>
      <c r="M194" s="167" t="s">
        <v>1</v>
      </c>
      <c r="N194" s="168" t="s">
        <v>39</v>
      </c>
      <c r="O194" s="56"/>
      <c r="P194" s="169">
        <f t="shared" si="31"/>
        <v>0</v>
      </c>
      <c r="Q194" s="169">
        <v>0</v>
      </c>
      <c r="R194" s="169">
        <f t="shared" si="32"/>
        <v>0</v>
      </c>
      <c r="S194" s="169">
        <v>0</v>
      </c>
      <c r="T194" s="170">
        <f t="shared" si="3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71" t="s">
        <v>198</v>
      </c>
      <c r="AT194" s="171" t="s">
        <v>134</v>
      </c>
      <c r="AU194" s="171" t="s">
        <v>139</v>
      </c>
      <c r="AY194" s="14" t="s">
        <v>131</v>
      </c>
      <c r="BE194" s="172">
        <f t="shared" si="34"/>
        <v>0</v>
      </c>
      <c r="BF194" s="172">
        <f t="shared" si="35"/>
        <v>0</v>
      </c>
      <c r="BG194" s="172">
        <f t="shared" si="36"/>
        <v>0</v>
      </c>
      <c r="BH194" s="172">
        <f t="shared" si="37"/>
        <v>0</v>
      </c>
      <c r="BI194" s="172">
        <f t="shared" si="38"/>
        <v>0</v>
      </c>
      <c r="BJ194" s="14" t="s">
        <v>139</v>
      </c>
      <c r="BK194" s="173">
        <f t="shared" si="39"/>
        <v>0</v>
      </c>
      <c r="BL194" s="14" t="s">
        <v>198</v>
      </c>
      <c r="BM194" s="171" t="s">
        <v>346</v>
      </c>
    </row>
    <row r="195" spans="1:65" s="2" customFormat="1" ht="16.5" customHeight="1">
      <c r="A195" s="30"/>
      <c r="B195" s="159"/>
      <c r="C195" s="174" t="s">
        <v>347</v>
      </c>
      <c r="D195" s="174" t="s">
        <v>165</v>
      </c>
      <c r="E195" s="175" t="s">
        <v>348</v>
      </c>
      <c r="F195" s="176" t="s">
        <v>349</v>
      </c>
      <c r="G195" s="177" t="s">
        <v>162</v>
      </c>
      <c r="H195" s="178">
        <v>4</v>
      </c>
      <c r="I195" s="179"/>
      <c r="J195" s="178">
        <f t="shared" si="30"/>
        <v>0</v>
      </c>
      <c r="K195" s="180"/>
      <c r="L195" s="181"/>
      <c r="M195" s="182" t="s">
        <v>1</v>
      </c>
      <c r="N195" s="183" t="s">
        <v>39</v>
      </c>
      <c r="O195" s="56"/>
      <c r="P195" s="169">
        <f t="shared" si="31"/>
        <v>0</v>
      </c>
      <c r="Q195" s="169">
        <v>0</v>
      </c>
      <c r="R195" s="169">
        <f t="shared" si="32"/>
        <v>0</v>
      </c>
      <c r="S195" s="169">
        <v>0</v>
      </c>
      <c r="T195" s="170">
        <f t="shared" si="3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71" t="s">
        <v>272</v>
      </c>
      <c r="AT195" s="171" t="s">
        <v>165</v>
      </c>
      <c r="AU195" s="171" t="s">
        <v>139</v>
      </c>
      <c r="AY195" s="14" t="s">
        <v>131</v>
      </c>
      <c r="BE195" s="172">
        <f t="shared" si="34"/>
        <v>0</v>
      </c>
      <c r="BF195" s="172">
        <f t="shared" si="35"/>
        <v>0</v>
      </c>
      <c r="BG195" s="172">
        <f t="shared" si="36"/>
        <v>0</v>
      </c>
      <c r="BH195" s="172">
        <f t="shared" si="37"/>
        <v>0</v>
      </c>
      <c r="BI195" s="172">
        <f t="shared" si="38"/>
        <v>0</v>
      </c>
      <c r="BJ195" s="14" t="s">
        <v>139</v>
      </c>
      <c r="BK195" s="173">
        <f t="shared" si="39"/>
        <v>0</v>
      </c>
      <c r="BL195" s="14" t="s">
        <v>198</v>
      </c>
      <c r="BM195" s="171" t="s">
        <v>350</v>
      </c>
    </row>
    <row r="196" spans="1:65" s="2" customFormat="1" ht="16.5" customHeight="1">
      <c r="A196" s="30"/>
      <c r="B196" s="159"/>
      <c r="C196" s="174" t="s">
        <v>351</v>
      </c>
      <c r="D196" s="174" t="s">
        <v>165</v>
      </c>
      <c r="E196" s="175" t="s">
        <v>352</v>
      </c>
      <c r="F196" s="176" t="s">
        <v>353</v>
      </c>
      <c r="G196" s="177" t="s">
        <v>162</v>
      </c>
      <c r="H196" s="178">
        <v>4</v>
      </c>
      <c r="I196" s="179"/>
      <c r="J196" s="178">
        <f t="shared" si="30"/>
        <v>0</v>
      </c>
      <c r="K196" s="180"/>
      <c r="L196" s="181"/>
      <c r="M196" s="182" t="s">
        <v>1</v>
      </c>
      <c r="N196" s="183" t="s">
        <v>39</v>
      </c>
      <c r="O196" s="56"/>
      <c r="P196" s="169">
        <f t="shared" si="31"/>
        <v>0</v>
      </c>
      <c r="Q196" s="169">
        <v>0</v>
      </c>
      <c r="R196" s="169">
        <f t="shared" si="32"/>
        <v>0</v>
      </c>
      <c r="S196" s="169">
        <v>0</v>
      </c>
      <c r="T196" s="170">
        <f t="shared" si="3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71" t="s">
        <v>272</v>
      </c>
      <c r="AT196" s="171" t="s">
        <v>165</v>
      </c>
      <c r="AU196" s="171" t="s">
        <v>139</v>
      </c>
      <c r="AY196" s="14" t="s">
        <v>131</v>
      </c>
      <c r="BE196" s="172">
        <f t="shared" si="34"/>
        <v>0</v>
      </c>
      <c r="BF196" s="172">
        <f t="shared" si="35"/>
        <v>0</v>
      </c>
      <c r="BG196" s="172">
        <f t="shared" si="36"/>
        <v>0</v>
      </c>
      <c r="BH196" s="172">
        <f t="shared" si="37"/>
        <v>0</v>
      </c>
      <c r="BI196" s="172">
        <f t="shared" si="38"/>
        <v>0</v>
      </c>
      <c r="BJ196" s="14" t="s">
        <v>139</v>
      </c>
      <c r="BK196" s="173">
        <f t="shared" si="39"/>
        <v>0</v>
      </c>
      <c r="BL196" s="14" t="s">
        <v>198</v>
      </c>
      <c r="BM196" s="171" t="s">
        <v>354</v>
      </c>
    </row>
    <row r="197" spans="1:65" s="2" customFormat="1" ht="16.5" customHeight="1">
      <c r="A197" s="30"/>
      <c r="B197" s="159"/>
      <c r="C197" s="160" t="s">
        <v>355</v>
      </c>
      <c r="D197" s="160" t="s">
        <v>134</v>
      </c>
      <c r="E197" s="161" t="s">
        <v>356</v>
      </c>
      <c r="F197" s="162" t="s">
        <v>357</v>
      </c>
      <c r="G197" s="163" t="s">
        <v>162</v>
      </c>
      <c r="H197" s="164">
        <v>1</v>
      </c>
      <c r="I197" s="165"/>
      <c r="J197" s="164">
        <f t="shared" si="30"/>
        <v>0</v>
      </c>
      <c r="K197" s="166"/>
      <c r="L197" s="31"/>
      <c r="M197" s="167" t="s">
        <v>1</v>
      </c>
      <c r="N197" s="168" t="s">
        <v>39</v>
      </c>
      <c r="O197" s="56"/>
      <c r="P197" s="169">
        <f t="shared" si="31"/>
        <v>0</v>
      </c>
      <c r="Q197" s="169">
        <v>2.7999999999999998E-4</v>
      </c>
      <c r="R197" s="169">
        <f t="shared" si="32"/>
        <v>2.7999999999999998E-4</v>
      </c>
      <c r="S197" s="169">
        <v>0</v>
      </c>
      <c r="T197" s="170">
        <f t="shared" si="3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71" t="s">
        <v>198</v>
      </c>
      <c r="AT197" s="171" t="s">
        <v>134</v>
      </c>
      <c r="AU197" s="171" t="s">
        <v>139</v>
      </c>
      <c r="AY197" s="14" t="s">
        <v>131</v>
      </c>
      <c r="BE197" s="172">
        <f t="shared" si="34"/>
        <v>0</v>
      </c>
      <c r="BF197" s="172">
        <f t="shared" si="35"/>
        <v>0</v>
      </c>
      <c r="BG197" s="172">
        <f t="shared" si="36"/>
        <v>0</v>
      </c>
      <c r="BH197" s="172">
        <f t="shared" si="37"/>
        <v>0</v>
      </c>
      <c r="BI197" s="172">
        <f t="shared" si="38"/>
        <v>0</v>
      </c>
      <c r="BJ197" s="14" t="s">
        <v>139</v>
      </c>
      <c r="BK197" s="173">
        <f t="shared" si="39"/>
        <v>0</v>
      </c>
      <c r="BL197" s="14" t="s">
        <v>198</v>
      </c>
      <c r="BM197" s="171" t="s">
        <v>358</v>
      </c>
    </row>
    <row r="198" spans="1:65" s="2" customFormat="1" ht="16.5" customHeight="1">
      <c r="A198" s="30"/>
      <c r="B198" s="159"/>
      <c r="C198" s="174" t="s">
        <v>359</v>
      </c>
      <c r="D198" s="174" t="s">
        <v>165</v>
      </c>
      <c r="E198" s="175" t="s">
        <v>360</v>
      </c>
      <c r="F198" s="176" t="s">
        <v>361</v>
      </c>
      <c r="G198" s="177" t="s">
        <v>162</v>
      </c>
      <c r="H198" s="178">
        <v>1</v>
      </c>
      <c r="I198" s="179"/>
      <c r="J198" s="178">
        <f t="shared" si="30"/>
        <v>0</v>
      </c>
      <c r="K198" s="180"/>
      <c r="L198" s="181"/>
      <c r="M198" s="182" t="s">
        <v>1</v>
      </c>
      <c r="N198" s="183" t="s">
        <v>39</v>
      </c>
      <c r="O198" s="56"/>
      <c r="P198" s="169">
        <f t="shared" si="31"/>
        <v>0</v>
      </c>
      <c r="Q198" s="169">
        <v>1.8499999999999999E-2</v>
      </c>
      <c r="R198" s="169">
        <f t="shared" si="32"/>
        <v>1.8499999999999999E-2</v>
      </c>
      <c r="S198" s="169">
        <v>0</v>
      </c>
      <c r="T198" s="170">
        <f t="shared" si="3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71" t="s">
        <v>272</v>
      </c>
      <c r="AT198" s="171" t="s">
        <v>165</v>
      </c>
      <c r="AU198" s="171" t="s">
        <v>139</v>
      </c>
      <c r="AY198" s="14" t="s">
        <v>131</v>
      </c>
      <c r="BE198" s="172">
        <f t="shared" si="34"/>
        <v>0</v>
      </c>
      <c r="BF198" s="172">
        <f t="shared" si="35"/>
        <v>0</v>
      </c>
      <c r="BG198" s="172">
        <f t="shared" si="36"/>
        <v>0</v>
      </c>
      <c r="BH198" s="172">
        <f t="shared" si="37"/>
        <v>0</v>
      </c>
      <c r="BI198" s="172">
        <f t="shared" si="38"/>
        <v>0</v>
      </c>
      <c r="BJ198" s="14" t="s">
        <v>139</v>
      </c>
      <c r="BK198" s="173">
        <f t="shared" si="39"/>
        <v>0</v>
      </c>
      <c r="BL198" s="14" t="s">
        <v>198</v>
      </c>
      <c r="BM198" s="171" t="s">
        <v>362</v>
      </c>
    </row>
    <row r="199" spans="1:65" s="2" customFormat="1" ht="16.5" customHeight="1">
      <c r="A199" s="30"/>
      <c r="B199" s="159"/>
      <c r="C199" s="160" t="s">
        <v>363</v>
      </c>
      <c r="D199" s="160" t="s">
        <v>134</v>
      </c>
      <c r="E199" s="161" t="s">
        <v>364</v>
      </c>
      <c r="F199" s="162" t="s">
        <v>365</v>
      </c>
      <c r="G199" s="163" t="s">
        <v>162</v>
      </c>
      <c r="H199" s="164">
        <v>9</v>
      </c>
      <c r="I199" s="165"/>
      <c r="J199" s="164">
        <f t="shared" si="30"/>
        <v>0</v>
      </c>
      <c r="K199" s="166"/>
      <c r="L199" s="31"/>
      <c r="M199" s="167" t="s">
        <v>1</v>
      </c>
      <c r="N199" s="168" t="s">
        <v>39</v>
      </c>
      <c r="O199" s="56"/>
      <c r="P199" s="169">
        <f t="shared" si="31"/>
        <v>0</v>
      </c>
      <c r="Q199" s="169">
        <v>8.0000000000000007E-5</v>
      </c>
      <c r="R199" s="169">
        <f t="shared" si="32"/>
        <v>7.2000000000000005E-4</v>
      </c>
      <c r="S199" s="169">
        <v>0</v>
      </c>
      <c r="T199" s="170">
        <f t="shared" si="3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71" t="s">
        <v>198</v>
      </c>
      <c r="AT199" s="171" t="s">
        <v>134</v>
      </c>
      <c r="AU199" s="171" t="s">
        <v>139</v>
      </c>
      <c r="AY199" s="14" t="s">
        <v>131</v>
      </c>
      <c r="BE199" s="172">
        <f t="shared" si="34"/>
        <v>0</v>
      </c>
      <c r="BF199" s="172">
        <f t="shared" si="35"/>
        <v>0</v>
      </c>
      <c r="BG199" s="172">
        <f t="shared" si="36"/>
        <v>0</v>
      </c>
      <c r="BH199" s="172">
        <f t="shared" si="37"/>
        <v>0</v>
      </c>
      <c r="BI199" s="172">
        <f t="shared" si="38"/>
        <v>0</v>
      </c>
      <c r="BJ199" s="14" t="s">
        <v>139</v>
      </c>
      <c r="BK199" s="173">
        <f t="shared" si="39"/>
        <v>0</v>
      </c>
      <c r="BL199" s="14" t="s">
        <v>198</v>
      </c>
      <c r="BM199" s="171" t="s">
        <v>366</v>
      </c>
    </row>
    <row r="200" spans="1:65" s="2" customFormat="1" ht="16.5" customHeight="1">
      <c r="A200" s="30"/>
      <c r="B200" s="159"/>
      <c r="C200" s="174" t="s">
        <v>367</v>
      </c>
      <c r="D200" s="174" t="s">
        <v>165</v>
      </c>
      <c r="E200" s="175" t="s">
        <v>368</v>
      </c>
      <c r="F200" s="176" t="s">
        <v>369</v>
      </c>
      <c r="G200" s="177" t="s">
        <v>162</v>
      </c>
      <c r="H200" s="178">
        <v>9</v>
      </c>
      <c r="I200" s="179"/>
      <c r="J200" s="178">
        <f t="shared" si="30"/>
        <v>0</v>
      </c>
      <c r="K200" s="180"/>
      <c r="L200" s="181"/>
      <c r="M200" s="182" t="s">
        <v>1</v>
      </c>
      <c r="N200" s="183" t="s">
        <v>39</v>
      </c>
      <c r="O200" s="56"/>
      <c r="P200" s="169">
        <f t="shared" si="31"/>
        <v>0</v>
      </c>
      <c r="Q200" s="169">
        <v>8.0000000000000007E-5</v>
      </c>
      <c r="R200" s="169">
        <f t="shared" si="32"/>
        <v>7.2000000000000005E-4</v>
      </c>
      <c r="S200" s="169">
        <v>0</v>
      </c>
      <c r="T200" s="170">
        <f t="shared" si="3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71" t="s">
        <v>272</v>
      </c>
      <c r="AT200" s="171" t="s">
        <v>165</v>
      </c>
      <c r="AU200" s="171" t="s">
        <v>139</v>
      </c>
      <c r="AY200" s="14" t="s">
        <v>131</v>
      </c>
      <c r="BE200" s="172">
        <f t="shared" si="34"/>
        <v>0</v>
      </c>
      <c r="BF200" s="172">
        <f t="shared" si="35"/>
        <v>0</v>
      </c>
      <c r="BG200" s="172">
        <f t="shared" si="36"/>
        <v>0</v>
      </c>
      <c r="BH200" s="172">
        <f t="shared" si="37"/>
        <v>0</v>
      </c>
      <c r="BI200" s="172">
        <f t="shared" si="38"/>
        <v>0</v>
      </c>
      <c r="BJ200" s="14" t="s">
        <v>139</v>
      </c>
      <c r="BK200" s="173">
        <f t="shared" si="39"/>
        <v>0</v>
      </c>
      <c r="BL200" s="14" t="s">
        <v>198</v>
      </c>
      <c r="BM200" s="171" t="s">
        <v>370</v>
      </c>
    </row>
    <row r="201" spans="1:65" s="2" customFormat="1" ht="21.75" customHeight="1">
      <c r="A201" s="30"/>
      <c r="B201" s="159"/>
      <c r="C201" s="160" t="s">
        <v>371</v>
      </c>
      <c r="D201" s="160" t="s">
        <v>134</v>
      </c>
      <c r="E201" s="161" t="s">
        <v>372</v>
      </c>
      <c r="F201" s="162" t="s">
        <v>373</v>
      </c>
      <c r="G201" s="163" t="s">
        <v>317</v>
      </c>
      <c r="H201" s="164">
        <v>4</v>
      </c>
      <c r="I201" s="165"/>
      <c r="J201" s="164">
        <f t="shared" si="30"/>
        <v>0</v>
      </c>
      <c r="K201" s="166"/>
      <c r="L201" s="31"/>
      <c r="M201" s="167" t="s">
        <v>1</v>
      </c>
      <c r="N201" s="168" t="s">
        <v>39</v>
      </c>
      <c r="O201" s="56"/>
      <c r="P201" s="169">
        <f t="shared" si="31"/>
        <v>0</v>
      </c>
      <c r="Q201" s="169">
        <v>0</v>
      </c>
      <c r="R201" s="169">
        <f t="shared" si="32"/>
        <v>0</v>
      </c>
      <c r="S201" s="169">
        <v>2.5999999999999999E-3</v>
      </c>
      <c r="T201" s="170">
        <f t="shared" si="33"/>
        <v>1.04E-2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71" t="s">
        <v>198</v>
      </c>
      <c r="AT201" s="171" t="s">
        <v>134</v>
      </c>
      <c r="AU201" s="171" t="s">
        <v>139</v>
      </c>
      <c r="AY201" s="14" t="s">
        <v>131</v>
      </c>
      <c r="BE201" s="172">
        <f t="shared" si="34"/>
        <v>0</v>
      </c>
      <c r="BF201" s="172">
        <f t="shared" si="35"/>
        <v>0</v>
      </c>
      <c r="BG201" s="172">
        <f t="shared" si="36"/>
        <v>0</v>
      </c>
      <c r="BH201" s="172">
        <f t="shared" si="37"/>
        <v>0</v>
      </c>
      <c r="BI201" s="172">
        <f t="shared" si="38"/>
        <v>0</v>
      </c>
      <c r="BJ201" s="14" t="s">
        <v>139</v>
      </c>
      <c r="BK201" s="173">
        <f t="shared" si="39"/>
        <v>0</v>
      </c>
      <c r="BL201" s="14" t="s">
        <v>198</v>
      </c>
      <c r="BM201" s="171" t="s">
        <v>374</v>
      </c>
    </row>
    <row r="202" spans="1:65" s="2" customFormat="1" ht="21.75" customHeight="1">
      <c r="A202" s="30"/>
      <c r="B202" s="159"/>
      <c r="C202" s="160" t="s">
        <v>375</v>
      </c>
      <c r="D202" s="160" t="s">
        <v>134</v>
      </c>
      <c r="E202" s="161" t="s">
        <v>376</v>
      </c>
      <c r="F202" s="162" t="s">
        <v>377</v>
      </c>
      <c r="G202" s="163" t="s">
        <v>162</v>
      </c>
      <c r="H202" s="164">
        <v>4</v>
      </c>
      <c r="I202" s="165"/>
      <c r="J202" s="164">
        <f t="shared" si="30"/>
        <v>0</v>
      </c>
      <c r="K202" s="166"/>
      <c r="L202" s="31"/>
      <c r="M202" s="167" t="s">
        <v>1</v>
      </c>
      <c r="N202" s="168" t="s">
        <v>39</v>
      </c>
      <c r="O202" s="56"/>
      <c r="P202" s="169">
        <f t="shared" si="31"/>
        <v>0</v>
      </c>
      <c r="Q202" s="169">
        <v>0</v>
      </c>
      <c r="R202" s="169">
        <f t="shared" si="32"/>
        <v>0</v>
      </c>
      <c r="S202" s="169">
        <v>0</v>
      </c>
      <c r="T202" s="170">
        <f t="shared" si="3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71" t="s">
        <v>198</v>
      </c>
      <c r="AT202" s="171" t="s">
        <v>134</v>
      </c>
      <c r="AU202" s="171" t="s">
        <v>139</v>
      </c>
      <c r="AY202" s="14" t="s">
        <v>131</v>
      </c>
      <c r="BE202" s="172">
        <f t="shared" si="34"/>
        <v>0</v>
      </c>
      <c r="BF202" s="172">
        <f t="shared" si="35"/>
        <v>0</v>
      </c>
      <c r="BG202" s="172">
        <f t="shared" si="36"/>
        <v>0</v>
      </c>
      <c r="BH202" s="172">
        <f t="shared" si="37"/>
        <v>0</v>
      </c>
      <c r="BI202" s="172">
        <f t="shared" si="38"/>
        <v>0</v>
      </c>
      <c r="BJ202" s="14" t="s">
        <v>139</v>
      </c>
      <c r="BK202" s="173">
        <f t="shared" si="39"/>
        <v>0</v>
      </c>
      <c r="BL202" s="14" t="s">
        <v>198</v>
      </c>
      <c r="BM202" s="171" t="s">
        <v>378</v>
      </c>
    </row>
    <row r="203" spans="1:65" s="2" customFormat="1" ht="16.5" customHeight="1">
      <c r="A203" s="30"/>
      <c r="B203" s="159"/>
      <c r="C203" s="174" t="s">
        <v>379</v>
      </c>
      <c r="D203" s="174" t="s">
        <v>165</v>
      </c>
      <c r="E203" s="175" t="s">
        <v>380</v>
      </c>
      <c r="F203" s="176" t="s">
        <v>381</v>
      </c>
      <c r="G203" s="177" t="s">
        <v>162</v>
      </c>
      <c r="H203" s="178">
        <v>4</v>
      </c>
      <c r="I203" s="179"/>
      <c r="J203" s="178">
        <f t="shared" si="30"/>
        <v>0</v>
      </c>
      <c r="K203" s="180"/>
      <c r="L203" s="181"/>
      <c r="M203" s="182" t="s">
        <v>1</v>
      </c>
      <c r="N203" s="183" t="s">
        <v>39</v>
      </c>
      <c r="O203" s="56"/>
      <c r="P203" s="169">
        <f t="shared" si="31"/>
        <v>0</v>
      </c>
      <c r="Q203" s="169">
        <v>1E-3</v>
      </c>
      <c r="R203" s="169">
        <f t="shared" si="32"/>
        <v>4.0000000000000001E-3</v>
      </c>
      <c r="S203" s="169">
        <v>0</v>
      </c>
      <c r="T203" s="170">
        <f t="shared" si="3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71" t="s">
        <v>272</v>
      </c>
      <c r="AT203" s="171" t="s">
        <v>165</v>
      </c>
      <c r="AU203" s="171" t="s">
        <v>139</v>
      </c>
      <c r="AY203" s="14" t="s">
        <v>131</v>
      </c>
      <c r="BE203" s="172">
        <f t="shared" si="34"/>
        <v>0</v>
      </c>
      <c r="BF203" s="172">
        <f t="shared" si="35"/>
        <v>0</v>
      </c>
      <c r="BG203" s="172">
        <f t="shared" si="36"/>
        <v>0</v>
      </c>
      <c r="BH203" s="172">
        <f t="shared" si="37"/>
        <v>0</v>
      </c>
      <c r="BI203" s="172">
        <f t="shared" si="38"/>
        <v>0</v>
      </c>
      <c r="BJ203" s="14" t="s">
        <v>139</v>
      </c>
      <c r="BK203" s="173">
        <f t="shared" si="39"/>
        <v>0</v>
      </c>
      <c r="BL203" s="14" t="s">
        <v>198</v>
      </c>
      <c r="BM203" s="171" t="s">
        <v>382</v>
      </c>
    </row>
    <row r="204" spans="1:65" s="2" customFormat="1" ht="21.75" customHeight="1">
      <c r="A204" s="30"/>
      <c r="B204" s="159"/>
      <c r="C204" s="160" t="s">
        <v>383</v>
      </c>
      <c r="D204" s="160" t="s">
        <v>134</v>
      </c>
      <c r="E204" s="161" t="s">
        <v>384</v>
      </c>
      <c r="F204" s="162" t="s">
        <v>385</v>
      </c>
      <c r="G204" s="163" t="s">
        <v>162</v>
      </c>
      <c r="H204" s="164">
        <v>1</v>
      </c>
      <c r="I204" s="165"/>
      <c r="J204" s="164">
        <f t="shared" si="30"/>
        <v>0</v>
      </c>
      <c r="K204" s="166"/>
      <c r="L204" s="31"/>
      <c r="M204" s="167" t="s">
        <v>1</v>
      </c>
      <c r="N204" s="168" t="s">
        <v>39</v>
      </c>
      <c r="O204" s="56"/>
      <c r="P204" s="169">
        <f t="shared" si="31"/>
        <v>0</v>
      </c>
      <c r="Q204" s="169">
        <v>1E-4</v>
      </c>
      <c r="R204" s="169">
        <f t="shared" si="32"/>
        <v>1E-4</v>
      </c>
      <c r="S204" s="169">
        <v>0</v>
      </c>
      <c r="T204" s="170">
        <f t="shared" si="3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71" t="s">
        <v>198</v>
      </c>
      <c r="AT204" s="171" t="s">
        <v>134</v>
      </c>
      <c r="AU204" s="171" t="s">
        <v>139</v>
      </c>
      <c r="AY204" s="14" t="s">
        <v>131</v>
      </c>
      <c r="BE204" s="172">
        <f t="shared" si="34"/>
        <v>0</v>
      </c>
      <c r="BF204" s="172">
        <f t="shared" si="35"/>
        <v>0</v>
      </c>
      <c r="BG204" s="172">
        <f t="shared" si="36"/>
        <v>0</v>
      </c>
      <c r="BH204" s="172">
        <f t="shared" si="37"/>
        <v>0</v>
      </c>
      <c r="BI204" s="172">
        <f t="shared" si="38"/>
        <v>0</v>
      </c>
      <c r="BJ204" s="14" t="s">
        <v>139</v>
      </c>
      <c r="BK204" s="173">
        <f t="shared" si="39"/>
        <v>0</v>
      </c>
      <c r="BL204" s="14" t="s">
        <v>198</v>
      </c>
      <c r="BM204" s="171" t="s">
        <v>386</v>
      </c>
    </row>
    <row r="205" spans="1:65" s="2" customFormat="1" ht="16.5" customHeight="1">
      <c r="A205" s="30"/>
      <c r="B205" s="159"/>
      <c r="C205" s="174" t="s">
        <v>387</v>
      </c>
      <c r="D205" s="174" t="s">
        <v>165</v>
      </c>
      <c r="E205" s="175" t="s">
        <v>388</v>
      </c>
      <c r="F205" s="176" t="s">
        <v>389</v>
      </c>
      <c r="G205" s="177" t="s">
        <v>162</v>
      </c>
      <c r="H205" s="178">
        <v>1</v>
      </c>
      <c r="I205" s="179"/>
      <c r="J205" s="178">
        <f t="shared" si="30"/>
        <v>0</v>
      </c>
      <c r="K205" s="180"/>
      <c r="L205" s="181"/>
      <c r="M205" s="182" t="s">
        <v>1</v>
      </c>
      <c r="N205" s="183" t="s">
        <v>39</v>
      </c>
      <c r="O205" s="56"/>
      <c r="P205" s="169">
        <f t="shared" si="31"/>
        <v>0</v>
      </c>
      <c r="Q205" s="169">
        <v>2E-3</v>
      </c>
      <c r="R205" s="169">
        <f t="shared" si="32"/>
        <v>2E-3</v>
      </c>
      <c r="S205" s="169">
        <v>0</v>
      </c>
      <c r="T205" s="170">
        <f t="shared" si="3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71" t="s">
        <v>272</v>
      </c>
      <c r="AT205" s="171" t="s">
        <v>165</v>
      </c>
      <c r="AU205" s="171" t="s">
        <v>139</v>
      </c>
      <c r="AY205" s="14" t="s">
        <v>131</v>
      </c>
      <c r="BE205" s="172">
        <f t="shared" si="34"/>
        <v>0</v>
      </c>
      <c r="BF205" s="172">
        <f t="shared" si="35"/>
        <v>0</v>
      </c>
      <c r="BG205" s="172">
        <f t="shared" si="36"/>
        <v>0</v>
      </c>
      <c r="BH205" s="172">
        <f t="shared" si="37"/>
        <v>0</v>
      </c>
      <c r="BI205" s="172">
        <f t="shared" si="38"/>
        <v>0</v>
      </c>
      <c r="BJ205" s="14" t="s">
        <v>139</v>
      </c>
      <c r="BK205" s="173">
        <f t="shared" si="39"/>
        <v>0</v>
      </c>
      <c r="BL205" s="14" t="s">
        <v>198</v>
      </c>
      <c r="BM205" s="171" t="s">
        <v>390</v>
      </c>
    </row>
    <row r="206" spans="1:65" s="2" customFormat="1" ht="21.75" customHeight="1">
      <c r="A206" s="30"/>
      <c r="B206" s="159"/>
      <c r="C206" s="160" t="s">
        <v>391</v>
      </c>
      <c r="D206" s="160" t="s">
        <v>134</v>
      </c>
      <c r="E206" s="161" t="s">
        <v>392</v>
      </c>
      <c r="F206" s="162" t="s">
        <v>393</v>
      </c>
      <c r="G206" s="163" t="s">
        <v>162</v>
      </c>
      <c r="H206" s="164">
        <v>4</v>
      </c>
      <c r="I206" s="165"/>
      <c r="J206" s="164">
        <f t="shared" si="30"/>
        <v>0</v>
      </c>
      <c r="K206" s="166"/>
      <c r="L206" s="31"/>
      <c r="M206" s="167" t="s">
        <v>1</v>
      </c>
      <c r="N206" s="168" t="s">
        <v>39</v>
      </c>
      <c r="O206" s="56"/>
      <c r="P206" s="169">
        <f t="shared" si="31"/>
        <v>0</v>
      </c>
      <c r="Q206" s="169">
        <v>0</v>
      </c>
      <c r="R206" s="169">
        <f t="shared" si="32"/>
        <v>0</v>
      </c>
      <c r="S206" s="169">
        <v>0</v>
      </c>
      <c r="T206" s="170">
        <f t="shared" si="3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71" t="s">
        <v>198</v>
      </c>
      <c r="AT206" s="171" t="s">
        <v>134</v>
      </c>
      <c r="AU206" s="171" t="s">
        <v>139</v>
      </c>
      <c r="AY206" s="14" t="s">
        <v>131</v>
      </c>
      <c r="BE206" s="172">
        <f t="shared" si="34"/>
        <v>0</v>
      </c>
      <c r="BF206" s="172">
        <f t="shared" si="35"/>
        <v>0</v>
      </c>
      <c r="BG206" s="172">
        <f t="shared" si="36"/>
        <v>0</v>
      </c>
      <c r="BH206" s="172">
        <f t="shared" si="37"/>
        <v>0</v>
      </c>
      <c r="BI206" s="172">
        <f t="shared" si="38"/>
        <v>0</v>
      </c>
      <c r="BJ206" s="14" t="s">
        <v>139</v>
      </c>
      <c r="BK206" s="173">
        <f t="shared" si="39"/>
        <v>0</v>
      </c>
      <c r="BL206" s="14" t="s">
        <v>198</v>
      </c>
      <c r="BM206" s="171" t="s">
        <v>394</v>
      </c>
    </row>
    <row r="207" spans="1:65" s="2" customFormat="1" ht="16.5" customHeight="1">
      <c r="A207" s="30"/>
      <c r="B207" s="159"/>
      <c r="C207" s="174" t="s">
        <v>395</v>
      </c>
      <c r="D207" s="174" t="s">
        <v>165</v>
      </c>
      <c r="E207" s="175" t="s">
        <v>396</v>
      </c>
      <c r="F207" s="176" t="s">
        <v>397</v>
      </c>
      <c r="G207" s="177" t="s">
        <v>162</v>
      </c>
      <c r="H207" s="178">
        <v>4</v>
      </c>
      <c r="I207" s="179"/>
      <c r="J207" s="178">
        <f t="shared" si="30"/>
        <v>0</v>
      </c>
      <c r="K207" s="180"/>
      <c r="L207" s="181"/>
      <c r="M207" s="182" t="s">
        <v>1</v>
      </c>
      <c r="N207" s="183" t="s">
        <v>39</v>
      </c>
      <c r="O207" s="56"/>
      <c r="P207" s="169">
        <f t="shared" si="31"/>
        <v>0</v>
      </c>
      <c r="Q207" s="169">
        <v>1.16E-3</v>
      </c>
      <c r="R207" s="169">
        <f t="shared" si="32"/>
        <v>4.64E-3</v>
      </c>
      <c r="S207" s="169">
        <v>0</v>
      </c>
      <c r="T207" s="170">
        <f t="shared" si="3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71" t="s">
        <v>272</v>
      </c>
      <c r="AT207" s="171" t="s">
        <v>165</v>
      </c>
      <c r="AU207" s="171" t="s">
        <v>139</v>
      </c>
      <c r="AY207" s="14" t="s">
        <v>131</v>
      </c>
      <c r="BE207" s="172">
        <f t="shared" si="34"/>
        <v>0</v>
      </c>
      <c r="BF207" s="172">
        <f t="shared" si="35"/>
        <v>0</v>
      </c>
      <c r="BG207" s="172">
        <f t="shared" si="36"/>
        <v>0</v>
      </c>
      <c r="BH207" s="172">
        <f t="shared" si="37"/>
        <v>0</v>
      </c>
      <c r="BI207" s="172">
        <f t="shared" si="38"/>
        <v>0</v>
      </c>
      <c r="BJ207" s="14" t="s">
        <v>139</v>
      </c>
      <c r="BK207" s="173">
        <f t="shared" si="39"/>
        <v>0</v>
      </c>
      <c r="BL207" s="14" t="s">
        <v>198</v>
      </c>
      <c r="BM207" s="171" t="s">
        <v>398</v>
      </c>
    </row>
    <row r="208" spans="1:65" s="2" customFormat="1" ht="21.75" customHeight="1">
      <c r="A208" s="30"/>
      <c r="B208" s="159"/>
      <c r="C208" s="160" t="s">
        <v>399</v>
      </c>
      <c r="D208" s="160" t="s">
        <v>134</v>
      </c>
      <c r="E208" s="161" t="s">
        <v>400</v>
      </c>
      <c r="F208" s="162" t="s">
        <v>401</v>
      </c>
      <c r="G208" s="163" t="s">
        <v>162</v>
      </c>
      <c r="H208" s="164">
        <v>2</v>
      </c>
      <c r="I208" s="165"/>
      <c r="J208" s="164">
        <f t="shared" si="30"/>
        <v>0</v>
      </c>
      <c r="K208" s="166"/>
      <c r="L208" s="31"/>
      <c r="M208" s="167" t="s">
        <v>1</v>
      </c>
      <c r="N208" s="168" t="s">
        <v>39</v>
      </c>
      <c r="O208" s="56"/>
      <c r="P208" s="169">
        <f t="shared" si="31"/>
        <v>0</v>
      </c>
      <c r="Q208" s="169">
        <v>1.0000000000000001E-5</v>
      </c>
      <c r="R208" s="169">
        <f t="shared" si="32"/>
        <v>2.0000000000000002E-5</v>
      </c>
      <c r="S208" s="169">
        <v>0</v>
      </c>
      <c r="T208" s="170">
        <f t="shared" si="3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71" t="s">
        <v>198</v>
      </c>
      <c r="AT208" s="171" t="s">
        <v>134</v>
      </c>
      <c r="AU208" s="171" t="s">
        <v>139</v>
      </c>
      <c r="AY208" s="14" t="s">
        <v>131</v>
      </c>
      <c r="BE208" s="172">
        <f t="shared" si="34"/>
        <v>0</v>
      </c>
      <c r="BF208" s="172">
        <f t="shared" si="35"/>
        <v>0</v>
      </c>
      <c r="BG208" s="172">
        <f t="shared" si="36"/>
        <v>0</v>
      </c>
      <c r="BH208" s="172">
        <f t="shared" si="37"/>
        <v>0</v>
      </c>
      <c r="BI208" s="172">
        <f t="shared" si="38"/>
        <v>0</v>
      </c>
      <c r="BJ208" s="14" t="s">
        <v>139</v>
      </c>
      <c r="BK208" s="173">
        <f t="shared" si="39"/>
        <v>0</v>
      </c>
      <c r="BL208" s="14" t="s">
        <v>198</v>
      </c>
      <c r="BM208" s="171" t="s">
        <v>402</v>
      </c>
    </row>
    <row r="209" spans="1:65" s="2" customFormat="1" ht="16.5" customHeight="1">
      <c r="A209" s="30"/>
      <c r="B209" s="159"/>
      <c r="C209" s="174" t="s">
        <v>403</v>
      </c>
      <c r="D209" s="174" t="s">
        <v>165</v>
      </c>
      <c r="E209" s="175" t="s">
        <v>404</v>
      </c>
      <c r="F209" s="176" t="s">
        <v>405</v>
      </c>
      <c r="G209" s="177" t="s">
        <v>162</v>
      </c>
      <c r="H209" s="178">
        <v>2</v>
      </c>
      <c r="I209" s="179"/>
      <c r="J209" s="178">
        <f t="shared" si="30"/>
        <v>0</v>
      </c>
      <c r="K209" s="180"/>
      <c r="L209" s="181"/>
      <c r="M209" s="182" t="s">
        <v>1</v>
      </c>
      <c r="N209" s="183" t="s">
        <v>39</v>
      </c>
      <c r="O209" s="56"/>
      <c r="P209" s="169">
        <f t="shared" si="31"/>
        <v>0</v>
      </c>
      <c r="Q209" s="169">
        <v>2.8E-3</v>
      </c>
      <c r="R209" s="169">
        <f t="shared" si="32"/>
        <v>5.5999999999999999E-3</v>
      </c>
      <c r="S209" s="169">
        <v>0</v>
      </c>
      <c r="T209" s="170">
        <f t="shared" si="3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71" t="s">
        <v>272</v>
      </c>
      <c r="AT209" s="171" t="s">
        <v>165</v>
      </c>
      <c r="AU209" s="171" t="s">
        <v>139</v>
      </c>
      <c r="AY209" s="14" t="s">
        <v>131</v>
      </c>
      <c r="BE209" s="172">
        <f t="shared" si="34"/>
        <v>0</v>
      </c>
      <c r="BF209" s="172">
        <f t="shared" si="35"/>
        <v>0</v>
      </c>
      <c r="BG209" s="172">
        <f t="shared" si="36"/>
        <v>0</v>
      </c>
      <c r="BH209" s="172">
        <f t="shared" si="37"/>
        <v>0</v>
      </c>
      <c r="BI209" s="172">
        <f t="shared" si="38"/>
        <v>0</v>
      </c>
      <c r="BJ209" s="14" t="s">
        <v>139</v>
      </c>
      <c r="BK209" s="173">
        <f t="shared" si="39"/>
        <v>0</v>
      </c>
      <c r="BL209" s="14" t="s">
        <v>198</v>
      </c>
      <c r="BM209" s="171" t="s">
        <v>406</v>
      </c>
    </row>
    <row r="210" spans="1:65" s="2" customFormat="1" ht="21.75" customHeight="1">
      <c r="A210" s="30"/>
      <c r="B210" s="159"/>
      <c r="C210" s="160" t="s">
        <v>407</v>
      </c>
      <c r="D210" s="160" t="s">
        <v>134</v>
      </c>
      <c r="E210" s="161" t="s">
        <v>408</v>
      </c>
      <c r="F210" s="162" t="s">
        <v>409</v>
      </c>
      <c r="G210" s="163" t="s">
        <v>209</v>
      </c>
      <c r="H210" s="164">
        <v>0.182</v>
      </c>
      <c r="I210" s="165"/>
      <c r="J210" s="164">
        <f t="shared" si="30"/>
        <v>0</v>
      </c>
      <c r="K210" s="166"/>
      <c r="L210" s="31"/>
      <c r="M210" s="167" t="s">
        <v>1</v>
      </c>
      <c r="N210" s="168" t="s">
        <v>39</v>
      </c>
      <c r="O210" s="56"/>
      <c r="P210" s="169">
        <f t="shared" si="31"/>
        <v>0</v>
      </c>
      <c r="Q210" s="169">
        <v>0</v>
      </c>
      <c r="R210" s="169">
        <f t="shared" si="32"/>
        <v>0</v>
      </c>
      <c r="S210" s="169">
        <v>0</v>
      </c>
      <c r="T210" s="170">
        <f t="shared" si="3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71" t="s">
        <v>198</v>
      </c>
      <c r="AT210" s="171" t="s">
        <v>134</v>
      </c>
      <c r="AU210" s="171" t="s">
        <v>139</v>
      </c>
      <c r="AY210" s="14" t="s">
        <v>131</v>
      </c>
      <c r="BE210" s="172">
        <f t="shared" si="34"/>
        <v>0</v>
      </c>
      <c r="BF210" s="172">
        <f t="shared" si="35"/>
        <v>0</v>
      </c>
      <c r="BG210" s="172">
        <f t="shared" si="36"/>
        <v>0</v>
      </c>
      <c r="BH210" s="172">
        <f t="shared" si="37"/>
        <v>0</v>
      </c>
      <c r="BI210" s="172">
        <f t="shared" si="38"/>
        <v>0</v>
      </c>
      <c r="BJ210" s="14" t="s">
        <v>139</v>
      </c>
      <c r="BK210" s="173">
        <f t="shared" si="39"/>
        <v>0</v>
      </c>
      <c r="BL210" s="14" t="s">
        <v>198</v>
      </c>
      <c r="BM210" s="171" t="s">
        <v>410</v>
      </c>
    </row>
    <row r="211" spans="1:65" s="12" customFormat="1" ht="22.9" customHeight="1">
      <c r="B211" s="146"/>
      <c r="D211" s="147" t="s">
        <v>72</v>
      </c>
      <c r="E211" s="157" t="s">
        <v>411</v>
      </c>
      <c r="F211" s="157" t="s">
        <v>412</v>
      </c>
      <c r="I211" s="149"/>
      <c r="J211" s="158">
        <f>BK211</f>
        <v>0</v>
      </c>
      <c r="L211" s="146"/>
      <c r="M211" s="151"/>
      <c r="N211" s="152"/>
      <c r="O211" s="152"/>
      <c r="P211" s="153">
        <f>SUM(P212:P213)</f>
        <v>0</v>
      </c>
      <c r="Q211" s="152"/>
      <c r="R211" s="153">
        <f>SUM(R212:R213)</f>
        <v>0.14263508000000003</v>
      </c>
      <c r="S211" s="152"/>
      <c r="T211" s="154">
        <f>SUM(T212:T213)</f>
        <v>0</v>
      </c>
      <c r="AR211" s="147" t="s">
        <v>139</v>
      </c>
      <c r="AT211" s="155" t="s">
        <v>72</v>
      </c>
      <c r="AU211" s="155" t="s">
        <v>81</v>
      </c>
      <c r="AY211" s="147" t="s">
        <v>131</v>
      </c>
      <c r="BK211" s="156">
        <f>SUM(BK212:BK213)</f>
        <v>0</v>
      </c>
    </row>
    <row r="212" spans="1:65" s="2" customFormat="1" ht="16.5" customHeight="1">
      <c r="A212" s="30"/>
      <c r="B212" s="159"/>
      <c r="C212" s="160" t="s">
        <v>413</v>
      </c>
      <c r="D212" s="160" t="s">
        <v>134</v>
      </c>
      <c r="E212" s="161" t="s">
        <v>414</v>
      </c>
      <c r="F212" s="162" t="s">
        <v>415</v>
      </c>
      <c r="G212" s="163" t="s">
        <v>137</v>
      </c>
      <c r="H212" s="164">
        <v>16.702000000000002</v>
      </c>
      <c r="I212" s="165"/>
      <c r="J212" s="164">
        <f>ROUND(I212*H212,3)</f>
        <v>0</v>
      </c>
      <c r="K212" s="166"/>
      <c r="L212" s="31"/>
      <c r="M212" s="167" t="s">
        <v>1</v>
      </c>
      <c r="N212" s="168" t="s">
        <v>39</v>
      </c>
      <c r="O212" s="56"/>
      <c r="P212" s="169">
        <f>O212*H212</f>
        <v>0</v>
      </c>
      <c r="Q212" s="169">
        <v>8.5400000000000007E-3</v>
      </c>
      <c r="R212" s="169">
        <f>Q212*H212</f>
        <v>0.14263508000000003</v>
      </c>
      <c r="S212" s="169">
        <v>0</v>
      </c>
      <c r="T212" s="170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71" t="s">
        <v>198</v>
      </c>
      <c r="AT212" s="171" t="s">
        <v>134</v>
      </c>
      <c r="AU212" s="171" t="s">
        <v>139</v>
      </c>
      <c r="AY212" s="14" t="s">
        <v>131</v>
      </c>
      <c r="BE212" s="172">
        <f>IF(N212="základná",J212,0)</f>
        <v>0</v>
      </c>
      <c r="BF212" s="172">
        <f>IF(N212="znížená",J212,0)</f>
        <v>0</v>
      </c>
      <c r="BG212" s="172">
        <f>IF(N212="zákl. prenesená",J212,0)</f>
        <v>0</v>
      </c>
      <c r="BH212" s="172">
        <f>IF(N212="zníž. prenesená",J212,0)</f>
        <v>0</v>
      </c>
      <c r="BI212" s="172">
        <f>IF(N212="nulová",J212,0)</f>
        <v>0</v>
      </c>
      <c r="BJ212" s="14" t="s">
        <v>139</v>
      </c>
      <c r="BK212" s="173">
        <f>ROUND(I212*H212,3)</f>
        <v>0</v>
      </c>
      <c r="BL212" s="14" t="s">
        <v>198</v>
      </c>
      <c r="BM212" s="171" t="s">
        <v>416</v>
      </c>
    </row>
    <row r="213" spans="1:65" s="2" customFormat="1" ht="21.75" customHeight="1">
      <c r="A213" s="30"/>
      <c r="B213" s="159"/>
      <c r="C213" s="160" t="s">
        <v>417</v>
      </c>
      <c r="D213" s="160" t="s">
        <v>134</v>
      </c>
      <c r="E213" s="161" t="s">
        <v>418</v>
      </c>
      <c r="F213" s="162" t="s">
        <v>419</v>
      </c>
      <c r="G213" s="163" t="s">
        <v>209</v>
      </c>
      <c r="H213" s="164">
        <v>0.14299999999999999</v>
      </c>
      <c r="I213" s="165"/>
      <c r="J213" s="164">
        <f>ROUND(I213*H213,3)</f>
        <v>0</v>
      </c>
      <c r="K213" s="166"/>
      <c r="L213" s="31"/>
      <c r="M213" s="167" t="s">
        <v>1</v>
      </c>
      <c r="N213" s="168" t="s">
        <v>39</v>
      </c>
      <c r="O213" s="56"/>
      <c r="P213" s="169">
        <f>O213*H213</f>
        <v>0</v>
      </c>
      <c r="Q213" s="169">
        <v>0</v>
      </c>
      <c r="R213" s="169">
        <f>Q213*H213</f>
        <v>0</v>
      </c>
      <c r="S213" s="169">
        <v>0</v>
      </c>
      <c r="T213" s="170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71" t="s">
        <v>198</v>
      </c>
      <c r="AT213" s="171" t="s">
        <v>134</v>
      </c>
      <c r="AU213" s="171" t="s">
        <v>139</v>
      </c>
      <c r="AY213" s="14" t="s">
        <v>131</v>
      </c>
      <c r="BE213" s="172">
        <f>IF(N213="základná",J213,0)</f>
        <v>0</v>
      </c>
      <c r="BF213" s="172">
        <f>IF(N213="znížená",J213,0)</f>
        <v>0</v>
      </c>
      <c r="BG213" s="172">
        <f>IF(N213="zákl. prenesená",J213,0)</f>
        <v>0</v>
      </c>
      <c r="BH213" s="172">
        <f>IF(N213="zníž. prenesená",J213,0)</f>
        <v>0</v>
      </c>
      <c r="BI213" s="172">
        <f>IF(N213="nulová",J213,0)</f>
        <v>0</v>
      </c>
      <c r="BJ213" s="14" t="s">
        <v>139</v>
      </c>
      <c r="BK213" s="173">
        <f>ROUND(I213*H213,3)</f>
        <v>0</v>
      </c>
      <c r="BL213" s="14" t="s">
        <v>198</v>
      </c>
      <c r="BM213" s="171" t="s">
        <v>420</v>
      </c>
    </row>
    <row r="214" spans="1:65" s="12" customFormat="1" ht="22.9" customHeight="1">
      <c r="B214" s="146"/>
      <c r="D214" s="147" t="s">
        <v>72</v>
      </c>
      <c r="E214" s="157" t="s">
        <v>421</v>
      </c>
      <c r="F214" s="157" t="s">
        <v>422</v>
      </c>
      <c r="I214" s="149"/>
      <c r="J214" s="158">
        <f>BK214</f>
        <v>0</v>
      </c>
      <c r="L214" s="146"/>
      <c r="M214" s="151"/>
      <c r="N214" s="152"/>
      <c r="O214" s="152"/>
      <c r="P214" s="153">
        <f>SUM(P215:P218)</f>
        <v>0</v>
      </c>
      <c r="Q214" s="152"/>
      <c r="R214" s="153">
        <f>SUM(R215:R218)</f>
        <v>0.18200000000000002</v>
      </c>
      <c r="S214" s="152"/>
      <c r="T214" s="154">
        <f>SUM(T215:T218)</f>
        <v>0</v>
      </c>
      <c r="AR214" s="147" t="s">
        <v>139</v>
      </c>
      <c r="AT214" s="155" t="s">
        <v>72</v>
      </c>
      <c r="AU214" s="155" t="s">
        <v>81</v>
      </c>
      <c r="AY214" s="147" t="s">
        <v>131</v>
      </c>
      <c r="BK214" s="156">
        <f>SUM(BK215:BK218)</f>
        <v>0</v>
      </c>
    </row>
    <row r="215" spans="1:65" s="2" customFormat="1" ht="21.75" customHeight="1">
      <c r="A215" s="30"/>
      <c r="B215" s="159"/>
      <c r="C215" s="160" t="s">
        <v>423</v>
      </c>
      <c r="D215" s="160" t="s">
        <v>134</v>
      </c>
      <c r="E215" s="161" t="s">
        <v>424</v>
      </c>
      <c r="F215" s="162" t="s">
        <v>425</v>
      </c>
      <c r="G215" s="163" t="s">
        <v>162</v>
      </c>
      <c r="H215" s="164">
        <v>7</v>
      </c>
      <c r="I215" s="165"/>
      <c r="J215" s="164">
        <f>ROUND(I215*H215,3)</f>
        <v>0</v>
      </c>
      <c r="K215" s="166"/>
      <c r="L215" s="31"/>
      <c r="M215" s="167" t="s">
        <v>1</v>
      </c>
      <c r="N215" s="168" t="s">
        <v>39</v>
      </c>
      <c r="O215" s="56"/>
      <c r="P215" s="169">
        <f>O215*H215</f>
        <v>0</v>
      </c>
      <c r="Q215" s="169">
        <v>0</v>
      </c>
      <c r="R215" s="169">
        <f>Q215*H215</f>
        <v>0</v>
      </c>
      <c r="S215" s="169">
        <v>0</v>
      </c>
      <c r="T215" s="170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71" t="s">
        <v>198</v>
      </c>
      <c r="AT215" s="171" t="s">
        <v>134</v>
      </c>
      <c r="AU215" s="171" t="s">
        <v>139</v>
      </c>
      <c r="AY215" s="14" t="s">
        <v>131</v>
      </c>
      <c r="BE215" s="172">
        <f>IF(N215="základná",J215,0)</f>
        <v>0</v>
      </c>
      <c r="BF215" s="172">
        <f>IF(N215="znížená",J215,0)</f>
        <v>0</v>
      </c>
      <c r="BG215" s="172">
        <f>IF(N215="zákl. prenesená",J215,0)</f>
        <v>0</v>
      </c>
      <c r="BH215" s="172">
        <f>IF(N215="zníž. prenesená",J215,0)</f>
        <v>0</v>
      </c>
      <c r="BI215" s="172">
        <f>IF(N215="nulová",J215,0)</f>
        <v>0</v>
      </c>
      <c r="BJ215" s="14" t="s">
        <v>139</v>
      </c>
      <c r="BK215" s="173">
        <f>ROUND(I215*H215,3)</f>
        <v>0</v>
      </c>
      <c r="BL215" s="14" t="s">
        <v>198</v>
      </c>
      <c r="BM215" s="171" t="s">
        <v>426</v>
      </c>
    </row>
    <row r="216" spans="1:65" s="2" customFormat="1" ht="21.75" customHeight="1">
      <c r="A216" s="30"/>
      <c r="B216" s="159"/>
      <c r="C216" s="174" t="s">
        <v>427</v>
      </c>
      <c r="D216" s="174" t="s">
        <v>165</v>
      </c>
      <c r="E216" s="175" t="s">
        <v>428</v>
      </c>
      <c r="F216" s="176" t="s">
        <v>429</v>
      </c>
      <c r="G216" s="177" t="s">
        <v>162</v>
      </c>
      <c r="H216" s="178">
        <v>7</v>
      </c>
      <c r="I216" s="179"/>
      <c r="J216" s="178">
        <f>ROUND(I216*H216,3)</f>
        <v>0</v>
      </c>
      <c r="K216" s="180"/>
      <c r="L216" s="181"/>
      <c r="M216" s="182" t="s">
        <v>1</v>
      </c>
      <c r="N216" s="183" t="s">
        <v>39</v>
      </c>
      <c r="O216" s="56"/>
      <c r="P216" s="169">
        <f>O216*H216</f>
        <v>0</v>
      </c>
      <c r="Q216" s="169">
        <v>1E-3</v>
      </c>
      <c r="R216" s="169">
        <f>Q216*H216</f>
        <v>7.0000000000000001E-3</v>
      </c>
      <c r="S216" s="169">
        <v>0</v>
      </c>
      <c r="T216" s="170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71" t="s">
        <v>272</v>
      </c>
      <c r="AT216" s="171" t="s">
        <v>165</v>
      </c>
      <c r="AU216" s="171" t="s">
        <v>139</v>
      </c>
      <c r="AY216" s="14" t="s">
        <v>131</v>
      </c>
      <c r="BE216" s="172">
        <f>IF(N216="základná",J216,0)</f>
        <v>0</v>
      </c>
      <c r="BF216" s="172">
        <f>IF(N216="znížená",J216,0)</f>
        <v>0</v>
      </c>
      <c r="BG216" s="172">
        <f>IF(N216="zákl. prenesená",J216,0)</f>
        <v>0</v>
      </c>
      <c r="BH216" s="172">
        <f>IF(N216="zníž. prenesená",J216,0)</f>
        <v>0</v>
      </c>
      <c r="BI216" s="172">
        <f>IF(N216="nulová",J216,0)</f>
        <v>0</v>
      </c>
      <c r="BJ216" s="14" t="s">
        <v>139</v>
      </c>
      <c r="BK216" s="173">
        <f>ROUND(I216*H216,3)</f>
        <v>0</v>
      </c>
      <c r="BL216" s="14" t="s">
        <v>198</v>
      </c>
      <c r="BM216" s="171" t="s">
        <v>430</v>
      </c>
    </row>
    <row r="217" spans="1:65" s="2" customFormat="1" ht="33" customHeight="1">
      <c r="A217" s="30"/>
      <c r="B217" s="159"/>
      <c r="C217" s="174" t="s">
        <v>431</v>
      </c>
      <c r="D217" s="174" t="s">
        <v>165</v>
      </c>
      <c r="E217" s="175" t="s">
        <v>432</v>
      </c>
      <c r="F217" s="176" t="s">
        <v>433</v>
      </c>
      <c r="G217" s="177" t="s">
        <v>162</v>
      </c>
      <c r="H217" s="178">
        <v>7</v>
      </c>
      <c r="I217" s="179"/>
      <c r="J217" s="178">
        <f>ROUND(I217*H217,3)</f>
        <v>0</v>
      </c>
      <c r="K217" s="180"/>
      <c r="L217" s="181"/>
      <c r="M217" s="182" t="s">
        <v>1</v>
      </c>
      <c r="N217" s="183" t="s">
        <v>39</v>
      </c>
      <c r="O217" s="56"/>
      <c r="P217" s="169">
        <f>O217*H217</f>
        <v>0</v>
      </c>
      <c r="Q217" s="169">
        <v>2.5000000000000001E-2</v>
      </c>
      <c r="R217" s="169">
        <f>Q217*H217</f>
        <v>0.17500000000000002</v>
      </c>
      <c r="S217" s="169">
        <v>0</v>
      </c>
      <c r="T217" s="170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71" t="s">
        <v>272</v>
      </c>
      <c r="AT217" s="171" t="s">
        <v>165</v>
      </c>
      <c r="AU217" s="171" t="s">
        <v>139</v>
      </c>
      <c r="AY217" s="14" t="s">
        <v>131</v>
      </c>
      <c r="BE217" s="172">
        <f>IF(N217="základná",J217,0)</f>
        <v>0</v>
      </c>
      <c r="BF217" s="172">
        <f>IF(N217="znížená",J217,0)</f>
        <v>0</v>
      </c>
      <c r="BG217" s="172">
        <f>IF(N217="zákl. prenesená",J217,0)</f>
        <v>0</v>
      </c>
      <c r="BH217" s="172">
        <f>IF(N217="zníž. prenesená",J217,0)</f>
        <v>0</v>
      </c>
      <c r="BI217" s="172">
        <f>IF(N217="nulová",J217,0)</f>
        <v>0</v>
      </c>
      <c r="BJ217" s="14" t="s">
        <v>139</v>
      </c>
      <c r="BK217" s="173">
        <f>ROUND(I217*H217,3)</f>
        <v>0</v>
      </c>
      <c r="BL217" s="14" t="s">
        <v>198</v>
      </c>
      <c r="BM217" s="171" t="s">
        <v>434</v>
      </c>
    </row>
    <row r="218" spans="1:65" s="2" customFormat="1" ht="21.75" customHeight="1">
      <c r="A218" s="30"/>
      <c r="B218" s="159"/>
      <c r="C218" s="160" t="s">
        <v>435</v>
      </c>
      <c r="D218" s="160" t="s">
        <v>134</v>
      </c>
      <c r="E218" s="161" t="s">
        <v>436</v>
      </c>
      <c r="F218" s="162" t="s">
        <v>437</v>
      </c>
      <c r="G218" s="163" t="s">
        <v>209</v>
      </c>
      <c r="H218" s="164">
        <v>0.182</v>
      </c>
      <c r="I218" s="165"/>
      <c r="J218" s="164">
        <f>ROUND(I218*H218,3)</f>
        <v>0</v>
      </c>
      <c r="K218" s="166"/>
      <c r="L218" s="31"/>
      <c r="M218" s="167" t="s">
        <v>1</v>
      </c>
      <c r="N218" s="168" t="s">
        <v>39</v>
      </c>
      <c r="O218" s="56"/>
      <c r="P218" s="169">
        <f>O218*H218</f>
        <v>0</v>
      </c>
      <c r="Q218" s="169">
        <v>0</v>
      </c>
      <c r="R218" s="169">
        <f>Q218*H218</f>
        <v>0</v>
      </c>
      <c r="S218" s="169">
        <v>0</v>
      </c>
      <c r="T218" s="170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71" t="s">
        <v>198</v>
      </c>
      <c r="AT218" s="171" t="s">
        <v>134</v>
      </c>
      <c r="AU218" s="171" t="s">
        <v>139</v>
      </c>
      <c r="AY218" s="14" t="s">
        <v>131</v>
      </c>
      <c r="BE218" s="172">
        <f>IF(N218="základná",J218,0)</f>
        <v>0</v>
      </c>
      <c r="BF218" s="172">
        <f>IF(N218="znížená",J218,0)</f>
        <v>0</v>
      </c>
      <c r="BG218" s="172">
        <f>IF(N218="zákl. prenesená",J218,0)</f>
        <v>0</v>
      </c>
      <c r="BH218" s="172">
        <f>IF(N218="zníž. prenesená",J218,0)</f>
        <v>0</v>
      </c>
      <c r="BI218" s="172">
        <f>IF(N218="nulová",J218,0)</f>
        <v>0</v>
      </c>
      <c r="BJ218" s="14" t="s">
        <v>139</v>
      </c>
      <c r="BK218" s="173">
        <f>ROUND(I218*H218,3)</f>
        <v>0</v>
      </c>
      <c r="BL218" s="14" t="s">
        <v>198</v>
      </c>
      <c r="BM218" s="171" t="s">
        <v>438</v>
      </c>
    </row>
    <row r="219" spans="1:65" s="12" customFormat="1" ht="22.9" customHeight="1">
      <c r="B219" s="146"/>
      <c r="D219" s="147" t="s">
        <v>72</v>
      </c>
      <c r="E219" s="157" t="s">
        <v>439</v>
      </c>
      <c r="F219" s="157" t="s">
        <v>440</v>
      </c>
      <c r="I219" s="149"/>
      <c r="J219" s="158">
        <f>BK219</f>
        <v>0</v>
      </c>
      <c r="L219" s="146"/>
      <c r="M219" s="151"/>
      <c r="N219" s="152"/>
      <c r="O219" s="152"/>
      <c r="P219" s="153">
        <f>SUM(P220:P226)</f>
        <v>0</v>
      </c>
      <c r="Q219" s="152"/>
      <c r="R219" s="153">
        <f>SUM(R220:R226)</f>
        <v>2.3939999999999999E-3</v>
      </c>
      <c r="S219" s="152"/>
      <c r="T219" s="154">
        <f>SUM(T220:T226)</f>
        <v>0</v>
      </c>
      <c r="AR219" s="147" t="s">
        <v>139</v>
      </c>
      <c r="AT219" s="155" t="s">
        <v>72</v>
      </c>
      <c r="AU219" s="155" t="s">
        <v>81</v>
      </c>
      <c r="AY219" s="147" t="s">
        <v>131</v>
      </c>
      <c r="BK219" s="156">
        <f>SUM(BK220:BK226)</f>
        <v>0</v>
      </c>
    </row>
    <row r="220" spans="1:65" s="2" customFormat="1" ht="16.5" customHeight="1">
      <c r="A220" s="30"/>
      <c r="B220" s="159"/>
      <c r="C220" s="160" t="s">
        <v>441</v>
      </c>
      <c r="D220" s="160" t="s">
        <v>134</v>
      </c>
      <c r="E220" s="161" t="s">
        <v>442</v>
      </c>
      <c r="F220" s="162" t="s">
        <v>443</v>
      </c>
      <c r="G220" s="163" t="s">
        <v>162</v>
      </c>
      <c r="H220" s="164">
        <v>2</v>
      </c>
      <c r="I220" s="165"/>
      <c r="J220" s="164">
        <f t="shared" ref="J220:J226" si="40">ROUND(I220*H220,3)</f>
        <v>0</v>
      </c>
      <c r="K220" s="166"/>
      <c r="L220" s="31"/>
      <c r="M220" s="167" t="s">
        <v>1</v>
      </c>
      <c r="N220" s="168" t="s">
        <v>39</v>
      </c>
      <c r="O220" s="56"/>
      <c r="P220" s="169">
        <f t="shared" ref="P220:P226" si="41">O220*H220</f>
        <v>0</v>
      </c>
      <c r="Q220" s="169">
        <v>0</v>
      </c>
      <c r="R220" s="169">
        <f t="shared" ref="R220:R226" si="42">Q220*H220</f>
        <v>0</v>
      </c>
      <c r="S220" s="169">
        <v>0</v>
      </c>
      <c r="T220" s="170">
        <f t="shared" ref="T220:T226" si="43"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71" t="s">
        <v>198</v>
      </c>
      <c r="AT220" s="171" t="s">
        <v>134</v>
      </c>
      <c r="AU220" s="171" t="s">
        <v>139</v>
      </c>
      <c r="AY220" s="14" t="s">
        <v>131</v>
      </c>
      <c r="BE220" s="172">
        <f t="shared" ref="BE220:BE226" si="44">IF(N220="základná",J220,0)</f>
        <v>0</v>
      </c>
      <c r="BF220" s="172">
        <f t="shared" ref="BF220:BF226" si="45">IF(N220="znížená",J220,0)</f>
        <v>0</v>
      </c>
      <c r="BG220" s="172">
        <f t="shared" ref="BG220:BG226" si="46">IF(N220="zákl. prenesená",J220,0)</f>
        <v>0</v>
      </c>
      <c r="BH220" s="172">
        <f t="shared" ref="BH220:BH226" si="47">IF(N220="zníž. prenesená",J220,0)</f>
        <v>0</v>
      </c>
      <c r="BI220" s="172">
        <f t="shared" ref="BI220:BI226" si="48">IF(N220="nulová",J220,0)</f>
        <v>0</v>
      </c>
      <c r="BJ220" s="14" t="s">
        <v>139</v>
      </c>
      <c r="BK220" s="173">
        <f t="shared" ref="BK220:BK226" si="49">ROUND(I220*H220,3)</f>
        <v>0</v>
      </c>
      <c r="BL220" s="14" t="s">
        <v>198</v>
      </c>
      <c r="BM220" s="171" t="s">
        <v>444</v>
      </c>
    </row>
    <row r="221" spans="1:65" s="2" customFormat="1" ht="21.75" customHeight="1">
      <c r="A221" s="30"/>
      <c r="B221" s="159"/>
      <c r="C221" s="160" t="s">
        <v>445</v>
      </c>
      <c r="D221" s="160" t="s">
        <v>134</v>
      </c>
      <c r="E221" s="161" t="s">
        <v>446</v>
      </c>
      <c r="F221" s="162" t="s">
        <v>447</v>
      </c>
      <c r="G221" s="163" t="s">
        <v>162</v>
      </c>
      <c r="H221" s="164">
        <v>2</v>
      </c>
      <c r="I221" s="165"/>
      <c r="J221" s="164">
        <f t="shared" si="40"/>
        <v>0</v>
      </c>
      <c r="K221" s="166"/>
      <c r="L221" s="31"/>
      <c r="M221" s="167" t="s">
        <v>1</v>
      </c>
      <c r="N221" s="168" t="s">
        <v>39</v>
      </c>
      <c r="O221" s="56"/>
      <c r="P221" s="169">
        <f t="shared" si="41"/>
        <v>0</v>
      </c>
      <c r="Q221" s="169">
        <v>0</v>
      </c>
      <c r="R221" s="169">
        <f t="shared" si="42"/>
        <v>0</v>
      </c>
      <c r="S221" s="169">
        <v>0</v>
      </c>
      <c r="T221" s="170">
        <f t="shared" si="4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71" t="s">
        <v>198</v>
      </c>
      <c r="AT221" s="171" t="s">
        <v>134</v>
      </c>
      <c r="AU221" s="171" t="s">
        <v>139</v>
      </c>
      <c r="AY221" s="14" t="s">
        <v>131</v>
      </c>
      <c r="BE221" s="172">
        <f t="shared" si="44"/>
        <v>0</v>
      </c>
      <c r="BF221" s="172">
        <f t="shared" si="45"/>
        <v>0</v>
      </c>
      <c r="BG221" s="172">
        <f t="shared" si="46"/>
        <v>0</v>
      </c>
      <c r="BH221" s="172">
        <f t="shared" si="47"/>
        <v>0</v>
      </c>
      <c r="BI221" s="172">
        <f t="shared" si="48"/>
        <v>0</v>
      </c>
      <c r="BJ221" s="14" t="s">
        <v>139</v>
      </c>
      <c r="BK221" s="173">
        <f t="shared" si="49"/>
        <v>0</v>
      </c>
      <c r="BL221" s="14" t="s">
        <v>198</v>
      </c>
      <c r="BM221" s="171" t="s">
        <v>448</v>
      </c>
    </row>
    <row r="222" spans="1:65" s="2" customFormat="1" ht="16.5" customHeight="1">
      <c r="A222" s="30"/>
      <c r="B222" s="159"/>
      <c r="C222" s="174" t="s">
        <v>449</v>
      </c>
      <c r="D222" s="174" t="s">
        <v>165</v>
      </c>
      <c r="E222" s="175" t="s">
        <v>450</v>
      </c>
      <c r="F222" s="176" t="s">
        <v>451</v>
      </c>
      <c r="G222" s="177" t="s">
        <v>162</v>
      </c>
      <c r="H222" s="178">
        <v>2</v>
      </c>
      <c r="I222" s="179"/>
      <c r="J222" s="178">
        <f t="shared" si="40"/>
        <v>0</v>
      </c>
      <c r="K222" s="180"/>
      <c r="L222" s="181"/>
      <c r="M222" s="182" t="s">
        <v>1</v>
      </c>
      <c r="N222" s="183" t="s">
        <v>39</v>
      </c>
      <c r="O222" s="56"/>
      <c r="P222" s="169">
        <f t="shared" si="41"/>
        <v>0</v>
      </c>
      <c r="Q222" s="169">
        <v>8.9999999999999998E-4</v>
      </c>
      <c r="R222" s="169">
        <f t="shared" si="42"/>
        <v>1.8E-3</v>
      </c>
      <c r="S222" s="169">
        <v>0</v>
      </c>
      <c r="T222" s="170">
        <f t="shared" si="4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71" t="s">
        <v>272</v>
      </c>
      <c r="AT222" s="171" t="s">
        <v>165</v>
      </c>
      <c r="AU222" s="171" t="s">
        <v>139</v>
      </c>
      <c r="AY222" s="14" t="s">
        <v>131</v>
      </c>
      <c r="BE222" s="172">
        <f t="shared" si="44"/>
        <v>0</v>
      </c>
      <c r="BF222" s="172">
        <f t="shared" si="45"/>
        <v>0</v>
      </c>
      <c r="BG222" s="172">
        <f t="shared" si="46"/>
        <v>0</v>
      </c>
      <c r="BH222" s="172">
        <f t="shared" si="47"/>
        <v>0</v>
      </c>
      <c r="BI222" s="172">
        <f t="shared" si="48"/>
        <v>0</v>
      </c>
      <c r="BJ222" s="14" t="s">
        <v>139</v>
      </c>
      <c r="BK222" s="173">
        <f t="shared" si="49"/>
        <v>0</v>
      </c>
      <c r="BL222" s="14" t="s">
        <v>198</v>
      </c>
      <c r="BM222" s="171" t="s">
        <v>452</v>
      </c>
    </row>
    <row r="223" spans="1:65" s="2" customFormat="1" ht="16.5" customHeight="1">
      <c r="A223" s="30"/>
      <c r="B223" s="159"/>
      <c r="C223" s="160" t="s">
        <v>453</v>
      </c>
      <c r="D223" s="160" t="s">
        <v>134</v>
      </c>
      <c r="E223" s="161" t="s">
        <v>454</v>
      </c>
      <c r="F223" s="162" t="s">
        <v>455</v>
      </c>
      <c r="G223" s="163" t="s">
        <v>251</v>
      </c>
      <c r="H223" s="164">
        <v>2</v>
      </c>
      <c r="I223" s="165"/>
      <c r="J223" s="164">
        <f t="shared" si="40"/>
        <v>0</v>
      </c>
      <c r="K223" s="166"/>
      <c r="L223" s="31"/>
      <c r="M223" s="167" t="s">
        <v>1</v>
      </c>
      <c r="N223" s="168" t="s">
        <v>39</v>
      </c>
      <c r="O223" s="56"/>
      <c r="P223" s="169">
        <f t="shared" si="41"/>
        <v>0</v>
      </c>
      <c r="Q223" s="169">
        <v>0</v>
      </c>
      <c r="R223" s="169">
        <f t="shared" si="42"/>
        <v>0</v>
      </c>
      <c r="S223" s="169">
        <v>0</v>
      </c>
      <c r="T223" s="170">
        <f t="shared" si="4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71" t="s">
        <v>198</v>
      </c>
      <c r="AT223" s="171" t="s">
        <v>134</v>
      </c>
      <c r="AU223" s="171" t="s">
        <v>139</v>
      </c>
      <c r="AY223" s="14" t="s">
        <v>131</v>
      </c>
      <c r="BE223" s="172">
        <f t="shared" si="44"/>
        <v>0</v>
      </c>
      <c r="BF223" s="172">
        <f t="shared" si="45"/>
        <v>0</v>
      </c>
      <c r="BG223" s="172">
        <f t="shared" si="46"/>
        <v>0</v>
      </c>
      <c r="BH223" s="172">
        <f t="shared" si="47"/>
        <v>0</v>
      </c>
      <c r="BI223" s="172">
        <f t="shared" si="48"/>
        <v>0</v>
      </c>
      <c r="BJ223" s="14" t="s">
        <v>139</v>
      </c>
      <c r="BK223" s="173">
        <f t="shared" si="49"/>
        <v>0</v>
      </c>
      <c r="BL223" s="14" t="s">
        <v>198</v>
      </c>
      <c r="BM223" s="171" t="s">
        <v>456</v>
      </c>
    </row>
    <row r="224" spans="1:65" s="2" customFormat="1" ht="21.75" customHeight="1">
      <c r="A224" s="30"/>
      <c r="B224" s="159"/>
      <c r="C224" s="160" t="s">
        <v>457</v>
      </c>
      <c r="D224" s="160" t="s">
        <v>134</v>
      </c>
      <c r="E224" s="161" t="s">
        <v>458</v>
      </c>
      <c r="F224" s="162" t="s">
        <v>459</v>
      </c>
      <c r="G224" s="163" t="s">
        <v>256</v>
      </c>
      <c r="H224" s="164">
        <v>9</v>
      </c>
      <c r="I224" s="165"/>
      <c r="J224" s="164">
        <f t="shared" si="40"/>
        <v>0</v>
      </c>
      <c r="K224" s="166"/>
      <c r="L224" s="31"/>
      <c r="M224" s="167" t="s">
        <v>1</v>
      </c>
      <c r="N224" s="168" t="s">
        <v>39</v>
      </c>
      <c r="O224" s="56"/>
      <c r="P224" s="169">
        <f t="shared" si="41"/>
        <v>0</v>
      </c>
      <c r="Q224" s="169">
        <v>0</v>
      </c>
      <c r="R224" s="169">
        <f t="shared" si="42"/>
        <v>0</v>
      </c>
      <c r="S224" s="169">
        <v>0</v>
      </c>
      <c r="T224" s="170">
        <f t="shared" si="4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71" t="s">
        <v>198</v>
      </c>
      <c r="AT224" s="171" t="s">
        <v>134</v>
      </c>
      <c r="AU224" s="171" t="s">
        <v>139</v>
      </c>
      <c r="AY224" s="14" t="s">
        <v>131</v>
      </c>
      <c r="BE224" s="172">
        <f t="shared" si="44"/>
        <v>0</v>
      </c>
      <c r="BF224" s="172">
        <f t="shared" si="45"/>
        <v>0</v>
      </c>
      <c r="BG224" s="172">
        <f t="shared" si="46"/>
        <v>0</v>
      </c>
      <c r="BH224" s="172">
        <f t="shared" si="47"/>
        <v>0</v>
      </c>
      <c r="BI224" s="172">
        <f t="shared" si="48"/>
        <v>0</v>
      </c>
      <c r="BJ224" s="14" t="s">
        <v>139</v>
      </c>
      <c r="BK224" s="173">
        <f t="shared" si="49"/>
        <v>0</v>
      </c>
      <c r="BL224" s="14" t="s">
        <v>198</v>
      </c>
      <c r="BM224" s="171" t="s">
        <v>460</v>
      </c>
    </row>
    <row r="225" spans="1:65" s="2" customFormat="1" ht="16.5" customHeight="1">
      <c r="A225" s="30"/>
      <c r="B225" s="159"/>
      <c r="C225" s="174" t="s">
        <v>461</v>
      </c>
      <c r="D225" s="174" t="s">
        <v>165</v>
      </c>
      <c r="E225" s="175" t="s">
        <v>462</v>
      </c>
      <c r="F225" s="176" t="s">
        <v>463</v>
      </c>
      <c r="G225" s="177" t="s">
        <v>256</v>
      </c>
      <c r="H225" s="178">
        <v>9.9</v>
      </c>
      <c r="I225" s="179"/>
      <c r="J225" s="178">
        <f t="shared" si="40"/>
        <v>0</v>
      </c>
      <c r="K225" s="180"/>
      <c r="L225" s="181"/>
      <c r="M225" s="182" t="s">
        <v>1</v>
      </c>
      <c r="N225" s="183" t="s">
        <v>39</v>
      </c>
      <c r="O225" s="56"/>
      <c r="P225" s="169">
        <f t="shared" si="41"/>
        <v>0</v>
      </c>
      <c r="Q225" s="169">
        <v>6.0000000000000002E-5</v>
      </c>
      <c r="R225" s="169">
        <f t="shared" si="42"/>
        <v>5.9400000000000002E-4</v>
      </c>
      <c r="S225" s="169">
        <v>0</v>
      </c>
      <c r="T225" s="170">
        <f t="shared" si="4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71" t="s">
        <v>272</v>
      </c>
      <c r="AT225" s="171" t="s">
        <v>165</v>
      </c>
      <c r="AU225" s="171" t="s">
        <v>139</v>
      </c>
      <c r="AY225" s="14" t="s">
        <v>131</v>
      </c>
      <c r="BE225" s="172">
        <f t="shared" si="44"/>
        <v>0</v>
      </c>
      <c r="BF225" s="172">
        <f t="shared" si="45"/>
        <v>0</v>
      </c>
      <c r="BG225" s="172">
        <f t="shared" si="46"/>
        <v>0</v>
      </c>
      <c r="BH225" s="172">
        <f t="shared" si="47"/>
        <v>0</v>
      </c>
      <c r="BI225" s="172">
        <f t="shared" si="48"/>
        <v>0</v>
      </c>
      <c r="BJ225" s="14" t="s">
        <v>139</v>
      </c>
      <c r="BK225" s="173">
        <f t="shared" si="49"/>
        <v>0</v>
      </c>
      <c r="BL225" s="14" t="s">
        <v>198</v>
      </c>
      <c r="BM225" s="171" t="s">
        <v>464</v>
      </c>
    </row>
    <row r="226" spans="1:65" s="2" customFormat="1" ht="21.75" customHeight="1">
      <c r="A226" s="30"/>
      <c r="B226" s="159"/>
      <c r="C226" s="160" t="s">
        <v>465</v>
      </c>
      <c r="D226" s="160" t="s">
        <v>134</v>
      </c>
      <c r="E226" s="161" t="s">
        <v>466</v>
      </c>
      <c r="F226" s="162" t="s">
        <v>467</v>
      </c>
      <c r="G226" s="163" t="s">
        <v>468</v>
      </c>
      <c r="H226" s="165"/>
      <c r="I226" s="165"/>
      <c r="J226" s="164">
        <f t="shared" si="40"/>
        <v>0</v>
      </c>
      <c r="K226" s="166"/>
      <c r="L226" s="31"/>
      <c r="M226" s="167" t="s">
        <v>1</v>
      </c>
      <c r="N226" s="168" t="s">
        <v>39</v>
      </c>
      <c r="O226" s="56"/>
      <c r="P226" s="169">
        <f t="shared" si="41"/>
        <v>0</v>
      </c>
      <c r="Q226" s="169">
        <v>0</v>
      </c>
      <c r="R226" s="169">
        <f t="shared" si="42"/>
        <v>0</v>
      </c>
      <c r="S226" s="169">
        <v>0</v>
      </c>
      <c r="T226" s="170">
        <f t="shared" si="4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71" t="s">
        <v>198</v>
      </c>
      <c r="AT226" s="171" t="s">
        <v>134</v>
      </c>
      <c r="AU226" s="171" t="s">
        <v>139</v>
      </c>
      <c r="AY226" s="14" t="s">
        <v>131</v>
      </c>
      <c r="BE226" s="172">
        <f t="shared" si="44"/>
        <v>0</v>
      </c>
      <c r="BF226" s="172">
        <f t="shared" si="45"/>
        <v>0</v>
      </c>
      <c r="BG226" s="172">
        <f t="shared" si="46"/>
        <v>0</v>
      </c>
      <c r="BH226" s="172">
        <f t="shared" si="47"/>
        <v>0</v>
      </c>
      <c r="BI226" s="172">
        <f t="shared" si="48"/>
        <v>0</v>
      </c>
      <c r="BJ226" s="14" t="s">
        <v>139</v>
      </c>
      <c r="BK226" s="173">
        <f t="shared" si="49"/>
        <v>0</v>
      </c>
      <c r="BL226" s="14" t="s">
        <v>198</v>
      </c>
      <c r="BM226" s="171" t="s">
        <v>469</v>
      </c>
    </row>
    <row r="227" spans="1:65" s="12" customFormat="1" ht="22.9" customHeight="1">
      <c r="B227" s="146"/>
      <c r="D227" s="147" t="s">
        <v>72</v>
      </c>
      <c r="E227" s="157" t="s">
        <v>470</v>
      </c>
      <c r="F227" s="157" t="s">
        <v>471</v>
      </c>
      <c r="I227" s="149"/>
      <c r="J227" s="158">
        <f>BK227</f>
        <v>0</v>
      </c>
      <c r="L227" s="146"/>
      <c r="M227" s="151"/>
      <c r="N227" s="152"/>
      <c r="O227" s="152"/>
      <c r="P227" s="153">
        <f>SUM(P228:P230)</f>
        <v>0</v>
      </c>
      <c r="Q227" s="152"/>
      <c r="R227" s="153">
        <f>SUM(R228:R230)</f>
        <v>0.36754350000000002</v>
      </c>
      <c r="S227" s="152"/>
      <c r="T227" s="154">
        <f>SUM(T228:T230)</f>
        <v>0</v>
      </c>
      <c r="AR227" s="147" t="s">
        <v>139</v>
      </c>
      <c r="AT227" s="155" t="s">
        <v>72</v>
      </c>
      <c r="AU227" s="155" t="s">
        <v>81</v>
      </c>
      <c r="AY227" s="147" t="s">
        <v>131</v>
      </c>
      <c r="BK227" s="156">
        <f>SUM(BK228:BK230)</f>
        <v>0</v>
      </c>
    </row>
    <row r="228" spans="1:65" s="2" customFormat="1" ht="21.75" customHeight="1">
      <c r="A228" s="30"/>
      <c r="B228" s="159"/>
      <c r="C228" s="160" t="s">
        <v>472</v>
      </c>
      <c r="D228" s="160" t="s">
        <v>134</v>
      </c>
      <c r="E228" s="161" t="s">
        <v>473</v>
      </c>
      <c r="F228" s="162" t="s">
        <v>474</v>
      </c>
      <c r="G228" s="163" t="s">
        <v>137</v>
      </c>
      <c r="H228" s="164">
        <v>16.702000000000002</v>
      </c>
      <c r="I228" s="165"/>
      <c r="J228" s="164">
        <f>ROUND(I228*H228,3)</f>
        <v>0</v>
      </c>
      <c r="K228" s="166"/>
      <c r="L228" s="31"/>
      <c r="M228" s="167" t="s">
        <v>1</v>
      </c>
      <c r="N228" s="168" t="s">
        <v>39</v>
      </c>
      <c r="O228" s="56"/>
      <c r="P228" s="169">
        <f>O228*H228</f>
        <v>0</v>
      </c>
      <c r="Q228" s="169">
        <v>3.8500000000000001E-3</v>
      </c>
      <c r="R228" s="169">
        <f>Q228*H228</f>
        <v>6.4302700000000004E-2</v>
      </c>
      <c r="S228" s="169">
        <v>0</v>
      </c>
      <c r="T228" s="170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71" t="s">
        <v>198</v>
      </c>
      <c r="AT228" s="171" t="s">
        <v>134</v>
      </c>
      <c r="AU228" s="171" t="s">
        <v>139</v>
      </c>
      <c r="AY228" s="14" t="s">
        <v>131</v>
      </c>
      <c r="BE228" s="172">
        <f>IF(N228="základná",J228,0)</f>
        <v>0</v>
      </c>
      <c r="BF228" s="172">
        <f>IF(N228="znížená",J228,0)</f>
        <v>0</v>
      </c>
      <c r="BG228" s="172">
        <f>IF(N228="zákl. prenesená",J228,0)</f>
        <v>0</v>
      </c>
      <c r="BH228" s="172">
        <f>IF(N228="zníž. prenesená",J228,0)</f>
        <v>0</v>
      </c>
      <c r="BI228" s="172">
        <f>IF(N228="nulová",J228,0)</f>
        <v>0</v>
      </c>
      <c r="BJ228" s="14" t="s">
        <v>139</v>
      </c>
      <c r="BK228" s="173">
        <f>ROUND(I228*H228,3)</f>
        <v>0</v>
      </c>
      <c r="BL228" s="14" t="s">
        <v>198</v>
      </c>
      <c r="BM228" s="171" t="s">
        <v>475</v>
      </c>
    </row>
    <row r="229" spans="1:65" s="2" customFormat="1" ht="16.5" customHeight="1">
      <c r="A229" s="30"/>
      <c r="B229" s="159"/>
      <c r="C229" s="174" t="s">
        <v>476</v>
      </c>
      <c r="D229" s="174" t="s">
        <v>165</v>
      </c>
      <c r="E229" s="175" t="s">
        <v>477</v>
      </c>
      <c r="F229" s="176" t="s">
        <v>478</v>
      </c>
      <c r="G229" s="177" t="s">
        <v>137</v>
      </c>
      <c r="H229" s="178">
        <v>17.036000000000001</v>
      </c>
      <c r="I229" s="179"/>
      <c r="J229" s="178">
        <f>ROUND(I229*H229,3)</f>
        <v>0</v>
      </c>
      <c r="K229" s="180"/>
      <c r="L229" s="181"/>
      <c r="M229" s="182" t="s">
        <v>1</v>
      </c>
      <c r="N229" s="183" t="s">
        <v>39</v>
      </c>
      <c r="O229" s="56"/>
      <c r="P229" s="169">
        <f>O229*H229</f>
        <v>0</v>
      </c>
      <c r="Q229" s="169">
        <v>1.78E-2</v>
      </c>
      <c r="R229" s="169">
        <f>Q229*H229</f>
        <v>0.30324080000000003</v>
      </c>
      <c r="S229" s="169">
        <v>0</v>
      </c>
      <c r="T229" s="170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71" t="s">
        <v>272</v>
      </c>
      <c r="AT229" s="171" t="s">
        <v>165</v>
      </c>
      <c r="AU229" s="171" t="s">
        <v>139</v>
      </c>
      <c r="AY229" s="14" t="s">
        <v>131</v>
      </c>
      <c r="BE229" s="172">
        <f>IF(N229="základná",J229,0)</f>
        <v>0</v>
      </c>
      <c r="BF229" s="172">
        <f>IF(N229="znížená",J229,0)</f>
        <v>0</v>
      </c>
      <c r="BG229" s="172">
        <f>IF(N229="zákl. prenesená",J229,0)</f>
        <v>0</v>
      </c>
      <c r="BH229" s="172">
        <f>IF(N229="zníž. prenesená",J229,0)</f>
        <v>0</v>
      </c>
      <c r="BI229" s="172">
        <f>IF(N229="nulová",J229,0)</f>
        <v>0</v>
      </c>
      <c r="BJ229" s="14" t="s">
        <v>139</v>
      </c>
      <c r="BK229" s="173">
        <f>ROUND(I229*H229,3)</f>
        <v>0</v>
      </c>
      <c r="BL229" s="14" t="s">
        <v>198</v>
      </c>
      <c r="BM229" s="171" t="s">
        <v>479</v>
      </c>
    </row>
    <row r="230" spans="1:65" s="2" customFormat="1" ht="21.75" customHeight="1">
      <c r="A230" s="30"/>
      <c r="B230" s="159"/>
      <c r="C230" s="160" t="s">
        <v>480</v>
      </c>
      <c r="D230" s="160" t="s">
        <v>134</v>
      </c>
      <c r="E230" s="161" t="s">
        <v>481</v>
      </c>
      <c r="F230" s="162" t="s">
        <v>482</v>
      </c>
      <c r="G230" s="163" t="s">
        <v>209</v>
      </c>
      <c r="H230" s="164">
        <v>0.36799999999999999</v>
      </c>
      <c r="I230" s="165"/>
      <c r="J230" s="164">
        <f>ROUND(I230*H230,3)</f>
        <v>0</v>
      </c>
      <c r="K230" s="166"/>
      <c r="L230" s="31"/>
      <c r="M230" s="167" t="s">
        <v>1</v>
      </c>
      <c r="N230" s="168" t="s">
        <v>39</v>
      </c>
      <c r="O230" s="56"/>
      <c r="P230" s="169">
        <f>O230*H230</f>
        <v>0</v>
      </c>
      <c r="Q230" s="169">
        <v>0</v>
      </c>
      <c r="R230" s="169">
        <f>Q230*H230</f>
        <v>0</v>
      </c>
      <c r="S230" s="169">
        <v>0</v>
      </c>
      <c r="T230" s="170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71" t="s">
        <v>198</v>
      </c>
      <c r="AT230" s="171" t="s">
        <v>134</v>
      </c>
      <c r="AU230" s="171" t="s">
        <v>139</v>
      </c>
      <c r="AY230" s="14" t="s">
        <v>131</v>
      </c>
      <c r="BE230" s="172">
        <f>IF(N230="základná",J230,0)</f>
        <v>0</v>
      </c>
      <c r="BF230" s="172">
        <f>IF(N230="znížená",J230,0)</f>
        <v>0</v>
      </c>
      <c r="BG230" s="172">
        <f>IF(N230="zákl. prenesená",J230,0)</f>
        <v>0</v>
      </c>
      <c r="BH230" s="172">
        <f>IF(N230="zníž. prenesená",J230,0)</f>
        <v>0</v>
      </c>
      <c r="BI230" s="172">
        <f>IF(N230="nulová",J230,0)</f>
        <v>0</v>
      </c>
      <c r="BJ230" s="14" t="s">
        <v>139</v>
      </c>
      <c r="BK230" s="173">
        <f>ROUND(I230*H230,3)</f>
        <v>0</v>
      </c>
      <c r="BL230" s="14" t="s">
        <v>198</v>
      </c>
      <c r="BM230" s="171" t="s">
        <v>483</v>
      </c>
    </row>
    <row r="231" spans="1:65" s="12" customFormat="1" ht="22.9" customHeight="1">
      <c r="B231" s="146"/>
      <c r="D231" s="147" t="s">
        <v>72</v>
      </c>
      <c r="E231" s="157" t="s">
        <v>484</v>
      </c>
      <c r="F231" s="157" t="s">
        <v>485</v>
      </c>
      <c r="I231" s="149"/>
      <c r="J231" s="158">
        <f>BK231</f>
        <v>0</v>
      </c>
      <c r="L231" s="146"/>
      <c r="M231" s="151"/>
      <c r="N231" s="152"/>
      <c r="O231" s="152"/>
      <c r="P231" s="153">
        <f>P232</f>
        <v>0</v>
      </c>
      <c r="Q231" s="152"/>
      <c r="R231" s="153">
        <f>R232</f>
        <v>0</v>
      </c>
      <c r="S231" s="152"/>
      <c r="T231" s="154">
        <f>T232</f>
        <v>0</v>
      </c>
      <c r="AR231" s="147" t="s">
        <v>139</v>
      </c>
      <c r="AT231" s="155" t="s">
        <v>72</v>
      </c>
      <c r="AU231" s="155" t="s">
        <v>81</v>
      </c>
      <c r="AY231" s="147" t="s">
        <v>131</v>
      </c>
      <c r="BK231" s="156">
        <f>BK232</f>
        <v>0</v>
      </c>
    </row>
    <row r="232" spans="1:65" s="2" customFormat="1" ht="16.5" customHeight="1">
      <c r="A232" s="30"/>
      <c r="B232" s="159"/>
      <c r="C232" s="160" t="s">
        <v>486</v>
      </c>
      <c r="D232" s="160" t="s">
        <v>134</v>
      </c>
      <c r="E232" s="161" t="s">
        <v>487</v>
      </c>
      <c r="F232" s="162" t="s">
        <v>488</v>
      </c>
      <c r="G232" s="163" t="s">
        <v>137</v>
      </c>
      <c r="H232" s="164">
        <v>16.702000000000002</v>
      </c>
      <c r="I232" s="165"/>
      <c r="J232" s="164">
        <f>ROUND(I232*H232,3)</f>
        <v>0</v>
      </c>
      <c r="K232" s="166"/>
      <c r="L232" s="31"/>
      <c r="M232" s="167" t="s">
        <v>1</v>
      </c>
      <c r="N232" s="168" t="s">
        <v>39</v>
      </c>
      <c r="O232" s="56"/>
      <c r="P232" s="169">
        <f>O232*H232</f>
        <v>0</v>
      </c>
      <c r="Q232" s="169">
        <v>0</v>
      </c>
      <c r="R232" s="169">
        <f>Q232*H232</f>
        <v>0</v>
      </c>
      <c r="S232" s="169">
        <v>0</v>
      </c>
      <c r="T232" s="170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71" t="s">
        <v>198</v>
      </c>
      <c r="AT232" s="171" t="s">
        <v>134</v>
      </c>
      <c r="AU232" s="171" t="s">
        <v>139</v>
      </c>
      <c r="AY232" s="14" t="s">
        <v>131</v>
      </c>
      <c r="BE232" s="172">
        <f>IF(N232="základná",J232,0)</f>
        <v>0</v>
      </c>
      <c r="BF232" s="172">
        <f>IF(N232="znížená",J232,0)</f>
        <v>0</v>
      </c>
      <c r="BG232" s="172">
        <f>IF(N232="zákl. prenesená",J232,0)</f>
        <v>0</v>
      </c>
      <c r="BH232" s="172">
        <f>IF(N232="zníž. prenesená",J232,0)</f>
        <v>0</v>
      </c>
      <c r="BI232" s="172">
        <f>IF(N232="nulová",J232,0)</f>
        <v>0</v>
      </c>
      <c r="BJ232" s="14" t="s">
        <v>139</v>
      </c>
      <c r="BK232" s="173">
        <f>ROUND(I232*H232,3)</f>
        <v>0</v>
      </c>
      <c r="BL232" s="14" t="s">
        <v>198</v>
      </c>
      <c r="BM232" s="171" t="s">
        <v>489</v>
      </c>
    </row>
    <row r="233" spans="1:65" s="12" customFormat="1" ht="22.9" customHeight="1">
      <c r="B233" s="146"/>
      <c r="D233" s="147" t="s">
        <v>72</v>
      </c>
      <c r="E233" s="157" t="s">
        <v>490</v>
      </c>
      <c r="F233" s="157" t="s">
        <v>491</v>
      </c>
      <c r="I233" s="149"/>
      <c r="J233" s="158">
        <f>BK233</f>
        <v>0</v>
      </c>
      <c r="L233" s="146"/>
      <c r="M233" s="151"/>
      <c r="N233" s="152"/>
      <c r="O233" s="152"/>
      <c r="P233" s="153">
        <f>SUM(P234:P241)</f>
        <v>0</v>
      </c>
      <c r="Q233" s="152"/>
      <c r="R233" s="153">
        <f>SUM(R234:R241)</f>
        <v>0.38475930000000008</v>
      </c>
      <c r="S233" s="152"/>
      <c r="T233" s="154">
        <f>SUM(T234:T241)</f>
        <v>0</v>
      </c>
      <c r="AR233" s="147" t="s">
        <v>139</v>
      </c>
      <c r="AT233" s="155" t="s">
        <v>72</v>
      </c>
      <c r="AU233" s="155" t="s">
        <v>81</v>
      </c>
      <c r="AY233" s="147" t="s">
        <v>131</v>
      </c>
      <c r="BK233" s="156">
        <f>SUM(BK234:BK241)</f>
        <v>0</v>
      </c>
    </row>
    <row r="234" spans="1:65" s="2" customFormat="1" ht="21.75" customHeight="1">
      <c r="A234" s="30"/>
      <c r="B234" s="159"/>
      <c r="C234" s="160" t="s">
        <v>492</v>
      </c>
      <c r="D234" s="160" t="s">
        <v>134</v>
      </c>
      <c r="E234" s="161" t="s">
        <v>493</v>
      </c>
      <c r="F234" s="162" t="s">
        <v>494</v>
      </c>
      <c r="G234" s="163" t="s">
        <v>137</v>
      </c>
      <c r="H234" s="164">
        <v>71.914000000000001</v>
      </c>
      <c r="I234" s="165"/>
      <c r="J234" s="164">
        <f t="shared" ref="J234:J239" si="50">ROUND(I234*H234,3)</f>
        <v>0</v>
      </c>
      <c r="K234" s="166"/>
      <c r="L234" s="31"/>
      <c r="M234" s="167" t="s">
        <v>1</v>
      </c>
      <c r="N234" s="168" t="s">
        <v>39</v>
      </c>
      <c r="O234" s="56"/>
      <c r="P234" s="169">
        <f t="shared" ref="P234:P239" si="51">O234*H234</f>
        <v>0</v>
      </c>
      <c r="Q234" s="169">
        <v>3.15E-3</v>
      </c>
      <c r="R234" s="169">
        <f t="shared" ref="R234:R239" si="52">Q234*H234</f>
        <v>0.22652910000000001</v>
      </c>
      <c r="S234" s="169">
        <v>0</v>
      </c>
      <c r="T234" s="170">
        <f t="shared" ref="T234:T239" si="53"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71" t="s">
        <v>138</v>
      </c>
      <c r="AT234" s="171" t="s">
        <v>134</v>
      </c>
      <c r="AU234" s="171" t="s">
        <v>139</v>
      </c>
      <c r="AY234" s="14" t="s">
        <v>131</v>
      </c>
      <c r="BE234" s="172">
        <f t="shared" ref="BE234:BE239" si="54">IF(N234="základná",J234,0)</f>
        <v>0</v>
      </c>
      <c r="BF234" s="172">
        <f t="shared" ref="BF234:BF239" si="55">IF(N234="znížená",J234,0)</f>
        <v>0</v>
      </c>
      <c r="BG234" s="172">
        <f t="shared" ref="BG234:BG239" si="56">IF(N234="zákl. prenesená",J234,0)</f>
        <v>0</v>
      </c>
      <c r="BH234" s="172">
        <f t="shared" ref="BH234:BH239" si="57">IF(N234="zníž. prenesená",J234,0)</f>
        <v>0</v>
      </c>
      <c r="BI234" s="172">
        <f t="shared" ref="BI234:BI239" si="58">IF(N234="nulová",J234,0)</f>
        <v>0</v>
      </c>
      <c r="BJ234" s="14" t="s">
        <v>139</v>
      </c>
      <c r="BK234" s="173">
        <f t="shared" ref="BK234:BK239" si="59">ROUND(I234*H234,3)</f>
        <v>0</v>
      </c>
      <c r="BL234" s="14" t="s">
        <v>138</v>
      </c>
      <c r="BM234" s="171" t="s">
        <v>495</v>
      </c>
    </row>
    <row r="235" spans="1:65" s="2" customFormat="1" ht="16.5" customHeight="1">
      <c r="A235" s="30"/>
      <c r="B235" s="159"/>
      <c r="C235" s="174" t="s">
        <v>496</v>
      </c>
      <c r="D235" s="174" t="s">
        <v>165</v>
      </c>
      <c r="E235" s="175" t="s">
        <v>497</v>
      </c>
      <c r="F235" s="176" t="s">
        <v>498</v>
      </c>
      <c r="G235" s="177" t="s">
        <v>137</v>
      </c>
      <c r="H235" s="178">
        <v>73.352000000000004</v>
      </c>
      <c r="I235" s="179"/>
      <c r="J235" s="178">
        <f t="shared" si="50"/>
        <v>0</v>
      </c>
      <c r="K235" s="180"/>
      <c r="L235" s="181"/>
      <c r="M235" s="182" t="s">
        <v>1</v>
      </c>
      <c r="N235" s="183" t="s">
        <v>39</v>
      </c>
      <c r="O235" s="56"/>
      <c r="P235" s="169">
        <f t="shared" si="51"/>
        <v>0</v>
      </c>
      <c r="Q235" s="169">
        <v>1.6000000000000001E-3</v>
      </c>
      <c r="R235" s="169">
        <f t="shared" si="52"/>
        <v>0.11736320000000001</v>
      </c>
      <c r="S235" s="169">
        <v>0</v>
      </c>
      <c r="T235" s="170">
        <f t="shared" si="53"/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71" t="s">
        <v>164</v>
      </c>
      <c r="AT235" s="171" t="s">
        <v>165</v>
      </c>
      <c r="AU235" s="171" t="s">
        <v>139</v>
      </c>
      <c r="AY235" s="14" t="s">
        <v>131</v>
      </c>
      <c r="BE235" s="172">
        <f t="shared" si="54"/>
        <v>0</v>
      </c>
      <c r="BF235" s="172">
        <f t="shared" si="55"/>
        <v>0</v>
      </c>
      <c r="BG235" s="172">
        <f t="shared" si="56"/>
        <v>0</v>
      </c>
      <c r="BH235" s="172">
        <f t="shared" si="57"/>
        <v>0</v>
      </c>
      <c r="BI235" s="172">
        <f t="shared" si="58"/>
        <v>0</v>
      </c>
      <c r="BJ235" s="14" t="s">
        <v>139</v>
      </c>
      <c r="BK235" s="173">
        <f t="shared" si="59"/>
        <v>0</v>
      </c>
      <c r="BL235" s="14" t="s">
        <v>138</v>
      </c>
      <c r="BM235" s="171" t="s">
        <v>499</v>
      </c>
    </row>
    <row r="236" spans="1:65" s="2" customFormat="1" ht="16.5" customHeight="1">
      <c r="A236" s="30"/>
      <c r="B236" s="159"/>
      <c r="C236" s="160" t="s">
        <v>500</v>
      </c>
      <c r="D236" s="160" t="s">
        <v>134</v>
      </c>
      <c r="E236" s="161" t="s">
        <v>501</v>
      </c>
      <c r="F236" s="162" t="s">
        <v>502</v>
      </c>
      <c r="G236" s="163" t="s">
        <v>137</v>
      </c>
      <c r="H236" s="164">
        <v>1.62</v>
      </c>
      <c r="I236" s="165"/>
      <c r="J236" s="164">
        <f t="shared" si="50"/>
        <v>0</v>
      </c>
      <c r="K236" s="166"/>
      <c r="L236" s="31"/>
      <c r="M236" s="167" t="s">
        <v>1</v>
      </c>
      <c r="N236" s="168" t="s">
        <v>39</v>
      </c>
      <c r="O236" s="56"/>
      <c r="P236" s="169">
        <f t="shared" si="51"/>
        <v>0</v>
      </c>
      <c r="Q236" s="169">
        <v>2.9499999999999999E-3</v>
      </c>
      <c r="R236" s="169">
        <f t="shared" si="52"/>
        <v>4.7790000000000003E-3</v>
      </c>
      <c r="S236" s="169">
        <v>0</v>
      </c>
      <c r="T236" s="170">
        <f t="shared" si="5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71" t="s">
        <v>198</v>
      </c>
      <c r="AT236" s="171" t="s">
        <v>134</v>
      </c>
      <c r="AU236" s="171" t="s">
        <v>139</v>
      </c>
      <c r="AY236" s="14" t="s">
        <v>131</v>
      </c>
      <c r="BE236" s="172">
        <f t="shared" si="54"/>
        <v>0</v>
      </c>
      <c r="BF236" s="172">
        <f t="shared" si="55"/>
        <v>0</v>
      </c>
      <c r="BG236" s="172">
        <f t="shared" si="56"/>
        <v>0</v>
      </c>
      <c r="BH236" s="172">
        <f t="shared" si="57"/>
        <v>0</v>
      </c>
      <c r="BI236" s="172">
        <f t="shared" si="58"/>
        <v>0</v>
      </c>
      <c r="BJ236" s="14" t="s">
        <v>139</v>
      </c>
      <c r="BK236" s="173">
        <f t="shared" si="59"/>
        <v>0</v>
      </c>
      <c r="BL236" s="14" t="s">
        <v>198</v>
      </c>
      <c r="BM236" s="171" t="s">
        <v>503</v>
      </c>
    </row>
    <row r="237" spans="1:65" s="2" customFormat="1" ht="21.75" customHeight="1">
      <c r="A237" s="30"/>
      <c r="B237" s="159"/>
      <c r="C237" s="174" t="s">
        <v>504</v>
      </c>
      <c r="D237" s="174" t="s">
        <v>165</v>
      </c>
      <c r="E237" s="175" t="s">
        <v>505</v>
      </c>
      <c r="F237" s="176" t="s">
        <v>506</v>
      </c>
      <c r="G237" s="177" t="s">
        <v>162</v>
      </c>
      <c r="H237" s="178">
        <v>3</v>
      </c>
      <c r="I237" s="179"/>
      <c r="J237" s="178">
        <f t="shared" si="50"/>
        <v>0</v>
      </c>
      <c r="K237" s="180"/>
      <c r="L237" s="181"/>
      <c r="M237" s="182" t="s">
        <v>1</v>
      </c>
      <c r="N237" s="183" t="s">
        <v>39</v>
      </c>
      <c r="O237" s="56"/>
      <c r="P237" s="169">
        <f t="shared" si="51"/>
        <v>0</v>
      </c>
      <c r="Q237" s="169">
        <v>2.0799999999999998E-3</v>
      </c>
      <c r="R237" s="169">
        <f t="shared" si="52"/>
        <v>6.239999999999999E-3</v>
      </c>
      <c r="S237" s="169">
        <v>0</v>
      </c>
      <c r="T237" s="170">
        <f t="shared" si="5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71" t="s">
        <v>272</v>
      </c>
      <c r="AT237" s="171" t="s">
        <v>165</v>
      </c>
      <c r="AU237" s="171" t="s">
        <v>139</v>
      </c>
      <c r="AY237" s="14" t="s">
        <v>131</v>
      </c>
      <c r="BE237" s="172">
        <f t="shared" si="54"/>
        <v>0</v>
      </c>
      <c r="BF237" s="172">
        <f t="shared" si="55"/>
        <v>0</v>
      </c>
      <c r="BG237" s="172">
        <f t="shared" si="56"/>
        <v>0</v>
      </c>
      <c r="BH237" s="172">
        <f t="shared" si="57"/>
        <v>0</v>
      </c>
      <c r="BI237" s="172">
        <f t="shared" si="58"/>
        <v>0</v>
      </c>
      <c r="BJ237" s="14" t="s">
        <v>139</v>
      </c>
      <c r="BK237" s="173">
        <f t="shared" si="59"/>
        <v>0</v>
      </c>
      <c r="BL237" s="14" t="s">
        <v>198</v>
      </c>
      <c r="BM237" s="171" t="s">
        <v>507</v>
      </c>
    </row>
    <row r="238" spans="1:65" s="2" customFormat="1" ht="21.75" customHeight="1">
      <c r="A238" s="30"/>
      <c r="B238" s="159"/>
      <c r="C238" s="160" t="s">
        <v>508</v>
      </c>
      <c r="D238" s="160" t="s">
        <v>134</v>
      </c>
      <c r="E238" s="161" t="s">
        <v>509</v>
      </c>
      <c r="F238" s="162" t="s">
        <v>510</v>
      </c>
      <c r="G238" s="163" t="s">
        <v>256</v>
      </c>
      <c r="H238" s="164">
        <v>56</v>
      </c>
      <c r="I238" s="165"/>
      <c r="J238" s="164">
        <f t="shared" si="50"/>
        <v>0</v>
      </c>
      <c r="K238" s="166"/>
      <c r="L238" s="31"/>
      <c r="M238" s="167" t="s">
        <v>1</v>
      </c>
      <c r="N238" s="168" t="s">
        <v>39</v>
      </c>
      <c r="O238" s="56"/>
      <c r="P238" s="169">
        <f t="shared" si="51"/>
        <v>0</v>
      </c>
      <c r="Q238" s="169">
        <v>5.0000000000000001E-4</v>
      </c>
      <c r="R238" s="169">
        <f t="shared" si="52"/>
        <v>2.8000000000000001E-2</v>
      </c>
      <c r="S238" s="169">
        <v>0</v>
      </c>
      <c r="T238" s="170">
        <f t="shared" si="5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71" t="s">
        <v>198</v>
      </c>
      <c r="AT238" s="171" t="s">
        <v>134</v>
      </c>
      <c r="AU238" s="171" t="s">
        <v>139</v>
      </c>
      <c r="AY238" s="14" t="s">
        <v>131</v>
      </c>
      <c r="BE238" s="172">
        <f t="shared" si="54"/>
        <v>0</v>
      </c>
      <c r="BF238" s="172">
        <f t="shared" si="55"/>
        <v>0</v>
      </c>
      <c r="BG238" s="172">
        <f t="shared" si="56"/>
        <v>0</v>
      </c>
      <c r="BH238" s="172">
        <f t="shared" si="57"/>
        <v>0</v>
      </c>
      <c r="BI238" s="172">
        <f t="shared" si="58"/>
        <v>0</v>
      </c>
      <c r="BJ238" s="14" t="s">
        <v>139</v>
      </c>
      <c r="BK238" s="173">
        <f t="shared" si="59"/>
        <v>0</v>
      </c>
      <c r="BL238" s="14" t="s">
        <v>198</v>
      </c>
      <c r="BM238" s="171" t="s">
        <v>511</v>
      </c>
    </row>
    <row r="239" spans="1:65" s="2" customFormat="1" ht="16.5" customHeight="1">
      <c r="A239" s="30"/>
      <c r="B239" s="159"/>
      <c r="C239" s="174" t="s">
        <v>512</v>
      </c>
      <c r="D239" s="174" t="s">
        <v>165</v>
      </c>
      <c r="E239" s="175" t="s">
        <v>513</v>
      </c>
      <c r="F239" s="176" t="s">
        <v>514</v>
      </c>
      <c r="G239" s="177" t="s">
        <v>256</v>
      </c>
      <c r="H239" s="178">
        <v>61.6</v>
      </c>
      <c r="I239" s="179"/>
      <c r="J239" s="178">
        <f t="shared" si="50"/>
        <v>0</v>
      </c>
      <c r="K239" s="180"/>
      <c r="L239" s="181"/>
      <c r="M239" s="182" t="s">
        <v>1</v>
      </c>
      <c r="N239" s="183" t="s">
        <v>39</v>
      </c>
      <c r="O239" s="56"/>
      <c r="P239" s="169">
        <f t="shared" si="51"/>
        <v>0</v>
      </c>
      <c r="Q239" s="169">
        <v>3.0000000000000001E-5</v>
      </c>
      <c r="R239" s="169">
        <f t="shared" si="52"/>
        <v>1.848E-3</v>
      </c>
      <c r="S239" s="169">
        <v>0</v>
      </c>
      <c r="T239" s="170">
        <f t="shared" si="5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71" t="s">
        <v>272</v>
      </c>
      <c r="AT239" s="171" t="s">
        <v>165</v>
      </c>
      <c r="AU239" s="171" t="s">
        <v>139</v>
      </c>
      <c r="AY239" s="14" t="s">
        <v>131</v>
      </c>
      <c r="BE239" s="172">
        <f t="shared" si="54"/>
        <v>0</v>
      </c>
      <c r="BF239" s="172">
        <f t="shared" si="55"/>
        <v>0</v>
      </c>
      <c r="BG239" s="172">
        <f t="shared" si="56"/>
        <v>0</v>
      </c>
      <c r="BH239" s="172">
        <f t="shared" si="57"/>
        <v>0</v>
      </c>
      <c r="BI239" s="172">
        <f t="shared" si="58"/>
        <v>0</v>
      </c>
      <c r="BJ239" s="14" t="s">
        <v>139</v>
      </c>
      <c r="BK239" s="173">
        <f t="shared" si="59"/>
        <v>0</v>
      </c>
      <c r="BL239" s="14" t="s">
        <v>198</v>
      </c>
      <c r="BM239" s="171" t="s">
        <v>515</v>
      </c>
    </row>
    <row r="240" spans="1:65" s="2" customFormat="1" ht="39">
      <c r="A240" s="30"/>
      <c r="B240" s="31"/>
      <c r="C240" s="30"/>
      <c r="D240" s="184" t="s">
        <v>516</v>
      </c>
      <c r="E240" s="30"/>
      <c r="F240" s="185" t="s">
        <v>517</v>
      </c>
      <c r="G240" s="30"/>
      <c r="H240" s="30"/>
      <c r="I240" s="94"/>
      <c r="J240" s="30"/>
      <c r="K240" s="30"/>
      <c r="L240" s="31"/>
      <c r="M240" s="186"/>
      <c r="N240" s="187"/>
      <c r="O240" s="56"/>
      <c r="P240" s="56"/>
      <c r="Q240" s="56"/>
      <c r="R240" s="56"/>
      <c r="S240" s="56"/>
      <c r="T240" s="57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T240" s="14" t="s">
        <v>516</v>
      </c>
      <c r="AU240" s="14" t="s">
        <v>139</v>
      </c>
    </row>
    <row r="241" spans="1:65" s="2" customFormat="1" ht="21.75" customHeight="1">
      <c r="A241" s="30"/>
      <c r="B241" s="159"/>
      <c r="C241" s="160" t="s">
        <v>518</v>
      </c>
      <c r="D241" s="160" t="s">
        <v>134</v>
      </c>
      <c r="E241" s="161" t="s">
        <v>519</v>
      </c>
      <c r="F241" s="162" t="s">
        <v>520</v>
      </c>
      <c r="G241" s="163" t="s">
        <v>209</v>
      </c>
      <c r="H241" s="164">
        <v>4.1000000000000002E-2</v>
      </c>
      <c r="I241" s="165"/>
      <c r="J241" s="164">
        <f>ROUND(I241*H241,3)</f>
        <v>0</v>
      </c>
      <c r="K241" s="166"/>
      <c r="L241" s="31"/>
      <c r="M241" s="167" t="s">
        <v>1</v>
      </c>
      <c r="N241" s="168" t="s">
        <v>39</v>
      </c>
      <c r="O241" s="56"/>
      <c r="P241" s="169">
        <f>O241*H241</f>
        <v>0</v>
      </c>
      <c r="Q241" s="169">
        <v>0</v>
      </c>
      <c r="R241" s="169">
        <f>Q241*H241</f>
        <v>0</v>
      </c>
      <c r="S241" s="169">
        <v>0</v>
      </c>
      <c r="T241" s="170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71" t="s">
        <v>198</v>
      </c>
      <c r="AT241" s="171" t="s">
        <v>134</v>
      </c>
      <c r="AU241" s="171" t="s">
        <v>139</v>
      </c>
      <c r="AY241" s="14" t="s">
        <v>131</v>
      </c>
      <c r="BE241" s="172">
        <f>IF(N241="základná",J241,0)</f>
        <v>0</v>
      </c>
      <c r="BF241" s="172">
        <f>IF(N241="znížená",J241,0)</f>
        <v>0</v>
      </c>
      <c r="BG241" s="172">
        <f>IF(N241="zákl. prenesená",J241,0)</f>
        <v>0</v>
      </c>
      <c r="BH241" s="172">
        <f>IF(N241="zníž. prenesená",J241,0)</f>
        <v>0</v>
      </c>
      <c r="BI241" s="172">
        <f>IF(N241="nulová",J241,0)</f>
        <v>0</v>
      </c>
      <c r="BJ241" s="14" t="s">
        <v>139</v>
      </c>
      <c r="BK241" s="173">
        <f>ROUND(I241*H241,3)</f>
        <v>0</v>
      </c>
      <c r="BL241" s="14" t="s">
        <v>198</v>
      </c>
      <c r="BM241" s="171" t="s">
        <v>521</v>
      </c>
    </row>
    <row r="242" spans="1:65" s="12" customFormat="1" ht="22.9" customHeight="1">
      <c r="B242" s="146"/>
      <c r="D242" s="147" t="s">
        <v>72</v>
      </c>
      <c r="E242" s="157" t="s">
        <v>522</v>
      </c>
      <c r="F242" s="157" t="s">
        <v>523</v>
      </c>
      <c r="I242" s="149"/>
      <c r="J242" s="158">
        <f>BK242</f>
        <v>0</v>
      </c>
      <c r="L242" s="146"/>
      <c r="M242" s="151"/>
      <c r="N242" s="152"/>
      <c r="O242" s="152"/>
      <c r="P242" s="153">
        <f>SUM(P243:P250)</f>
        <v>0</v>
      </c>
      <c r="Q242" s="152"/>
      <c r="R242" s="153">
        <f>SUM(R243:R250)</f>
        <v>2.5564950000000003E-2</v>
      </c>
      <c r="S242" s="152"/>
      <c r="T242" s="154">
        <f>SUM(T243:T250)</f>
        <v>0</v>
      </c>
      <c r="AR242" s="147" t="s">
        <v>139</v>
      </c>
      <c r="AT242" s="155" t="s">
        <v>72</v>
      </c>
      <c r="AU242" s="155" t="s">
        <v>81</v>
      </c>
      <c r="AY242" s="147" t="s">
        <v>131</v>
      </c>
      <c r="BK242" s="156">
        <f>SUM(BK243:BK250)</f>
        <v>0</v>
      </c>
    </row>
    <row r="243" spans="1:65" s="2" customFormat="1" ht="21.75" customHeight="1">
      <c r="A243" s="30"/>
      <c r="B243" s="159"/>
      <c r="C243" s="160" t="s">
        <v>524</v>
      </c>
      <c r="D243" s="160" t="s">
        <v>134</v>
      </c>
      <c r="E243" s="161" t="s">
        <v>525</v>
      </c>
      <c r="F243" s="162" t="s">
        <v>526</v>
      </c>
      <c r="G243" s="163" t="s">
        <v>137</v>
      </c>
      <c r="H243" s="164">
        <v>1.2</v>
      </c>
      <c r="I243" s="165"/>
      <c r="J243" s="164">
        <f t="shared" ref="J243:J250" si="60">ROUND(I243*H243,3)</f>
        <v>0</v>
      </c>
      <c r="K243" s="166"/>
      <c r="L243" s="31"/>
      <c r="M243" s="167" t="s">
        <v>1</v>
      </c>
      <c r="N243" s="168" t="s">
        <v>39</v>
      </c>
      <c r="O243" s="56"/>
      <c r="P243" s="169">
        <f t="shared" ref="P243:P250" si="61">O243*H243</f>
        <v>0</v>
      </c>
      <c r="Q243" s="169">
        <v>0</v>
      </c>
      <c r="R243" s="169">
        <f t="shared" ref="R243:R250" si="62">Q243*H243</f>
        <v>0</v>
      </c>
      <c r="S243" s="169">
        <v>0</v>
      </c>
      <c r="T243" s="170">
        <f t="shared" ref="T243:T250" si="63"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71" t="s">
        <v>198</v>
      </c>
      <c r="AT243" s="171" t="s">
        <v>134</v>
      </c>
      <c r="AU243" s="171" t="s">
        <v>139</v>
      </c>
      <c r="AY243" s="14" t="s">
        <v>131</v>
      </c>
      <c r="BE243" s="172">
        <f t="shared" ref="BE243:BE250" si="64">IF(N243="základná",J243,0)</f>
        <v>0</v>
      </c>
      <c r="BF243" s="172">
        <f t="shared" ref="BF243:BF250" si="65">IF(N243="znížená",J243,0)</f>
        <v>0</v>
      </c>
      <c r="BG243" s="172">
        <f t="shared" ref="BG243:BG250" si="66">IF(N243="zákl. prenesená",J243,0)</f>
        <v>0</v>
      </c>
      <c r="BH243" s="172">
        <f t="shared" ref="BH243:BH250" si="67">IF(N243="zníž. prenesená",J243,0)</f>
        <v>0</v>
      </c>
      <c r="BI243" s="172">
        <f t="shared" ref="BI243:BI250" si="68">IF(N243="nulová",J243,0)</f>
        <v>0</v>
      </c>
      <c r="BJ243" s="14" t="s">
        <v>139</v>
      </c>
      <c r="BK243" s="173">
        <f t="shared" ref="BK243:BK250" si="69">ROUND(I243*H243,3)</f>
        <v>0</v>
      </c>
      <c r="BL243" s="14" t="s">
        <v>198</v>
      </c>
      <c r="BM243" s="171" t="s">
        <v>527</v>
      </c>
    </row>
    <row r="244" spans="1:65" s="2" customFormat="1" ht="21.75" customHeight="1">
      <c r="A244" s="30"/>
      <c r="B244" s="159"/>
      <c r="C244" s="160" t="s">
        <v>528</v>
      </c>
      <c r="D244" s="160" t="s">
        <v>134</v>
      </c>
      <c r="E244" s="161" t="s">
        <v>529</v>
      </c>
      <c r="F244" s="162" t="s">
        <v>530</v>
      </c>
      <c r="G244" s="163" t="s">
        <v>137</v>
      </c>
      <c r="H244" s="164">
        <v>8.4250000000000007</v>
      </c>
      <c r="I244" s="165"/>
      <c r="J244" s="164">
        <f t="shared" si="60"/>
        <v>0</v>
      </c>
      <c r="K244" s="166"/>
      <c r="L244" s="31"/>
      <c r="M244" s="167" t="s">
        <v>1</v>
      </c>
      <c r="N244" s="168" t="s">
        <v>39</v>
      </c>
      <c r="O244" s="56"/>
      <c r="P244" s="169">
        <f t="shared" si="61"/>
        <v>0</v>
      </c>
      <c r="Q244" s="169">
        <v>1.6000000000000001E-4</v>
      </c>
      <c r="R244" s="169">
        <f t="shared" si="62"/>
        <v>1.3480000000000002E-3</v>
      </c>
      <c r="S244" s="169">
        <v>0</v>
      </c>
      <c r="T244" s="170">
        <f t="shared" si="63"/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71" t="s">
        <v>198</v>
      </c>
      <c r="AT244" s="171" t="s">
        <v>134</v>
      </c>
      <c r="AU244" s="171" t="s">
        <v>139</v>
      </c>
      <c r="AY244" s="14" t="s">
        <v>131</v>
      </c>
      <c r="BE244" s="172">
        <f t="shared" si="64"/>
        <v>0</v>
      </c>
      <c r="BF244" s="172">
        <f t="shared" si="65"/>
        <v>0</v>
      </c>
      <c r="BG244" s="172">
        <f t="shared" si="66"/>
        <v>0</v>
      </c>
      <c r="BH244" s="172">
        <f t="shared" si="67"/>
        <v>0</v>
      </c>
      <c r="BI244" s="172">
        <f t="shared" si="68"/>
        <v>0</v>
      </c>
      <c r="BJ244" s="14" t="s">
        <v>139</v>
      </c>
      <c r="BK244" s="173">
        <f t="shared" si="69"/>
        <v>0</v>
      </c>
      <c r="BL244" s="14" t="s">
        <v>198</v>
      </c>
      <c r="BM244" s="171" t="s">
        <v>531</v>
      </c>
    </row>
    <row r="245" spans="1:65" s="2" customFormat="1" ht="21.75" customHeight="1">
      <c r="A245" s="30"/>
      <c r="B245" s="159"/>
      <c r="C245" s="160" t="s">
        <v>532</v>
      </c>
      <c r="D245" s="160" t="s">
        <v>134</v>
      </c>
      <c r="E245" s="161" t="s">
        <v>533</v>
      </c>
      <c r="F245" s="162" t="s">
        <v>534</v>
      </c>
      <c r="G245" s="163" t="s">
        <v>137</v>
      </c>
      <c r="H245" s="164">
        <v>8.4250000000000007</v>
      </c>
      <c r="I245" s="165"/>
      <c r="J245" s="164">
        <f t="shared" si="60"/>
        <v>0</v>
      </c>
      <c r="K245" s="166"/>
      <c r="L245" s="31"/>
      <c r="M245" s="167" t="s">
        <v>1</v>
      </c>
      <c r="N245" s="168" t="s">
        <v>39</v>
      </c>
      <c r="O245" s="56"/>
      <c r="P245" s="169">
        <f t="shared" si="61"/>
        <v>0</v>
      </c>
      <c r="Q245" s="169">
        <v>8.0000000000000007E-5</v>
      </c>
      <c r="R245" s="169">
        <f t="shared" si="62"/>
        <v>6.7400000000000012E-4</v>
      </c>
      <c r="S245" s="169">
        <v>0</v>
      </c>
      <c r="T245" s="170">
        <f t="shared" si="6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71" t="s">
        <v>198</v>
      </c>
      <c r="AT245" s="171" t="s">
        <v>134</v>
      </c>
      <c r="AU245" s="171" t="s">
        <v>139</v>
      </c>
      <c r="AY245" s="14" t="s">
        <v>131</v>
      </c>
      <c r="BE245" s="172">
        <f t="shared" si="64"/>
        <v>0</v>
      </c>
      <c r="BF245" s="172">
        <f t="shared" si="65"/>
        <v>0</v>
      </c>
      <c r="BG245" s="172">
        <f t="shared" si="66"/>
        <v>0</v>
      </c>
      <c r="BH245" s="172">
        <f t="shared" si="67"/>
        <v>0</v>
      </c>
      <c r="BI245" s="172">
        <f t="shared" si="68"/>
        <v>0</v>
      </c>
      <c r="BJ245" s="14" t="s">
        <v>139</v>
      </c>
      <c r="BK245" s="173">
        <f t="shared" si="69"/>
        <v>0</v>
      </c>
      <c r="BL245" s="14" t="s">
        <v>198</v>
      </c>
      <c r="BM245" s="171" t="s">
        <v>535</v>
      </c>
    </row>
    <row r="246" spans="1:65" s="2" customFormat="1" ht="21.75" customHeight="1">
      <c r="A246" s="30"/>
      <c r="B246" s="159"/>
      <c r="C246" s="160" t="s">
        <v>536</v>
      </c>
      <c r="D246" s="160" t="s">
        <v>134</v>
      </c>
      <c r="E246" s="161" t="s">
        <v>537</v>
      </c>
      <c r="F246" s="162" t="s">
        <v>538</v>
      </c>
      <c r="G246" s="163" t="s">
        <v>137</v>
      </c>
      <c r="H246" s="164">
        <v>1.2</v>
      </c>
      <c r="I246" s="165"/>
      <c r="J246" s="164">
        <f t="shared" si="60"/>
        <v>0</v>
      </c>
      <c r="K246" s="166"/>
      <c r="L246" s="31"/>
      <c r="M246" s="167" t="s">
        <v>1</v>
      </c>
      <c r="N246" s="168" t="s">
        <v>39</v>
      </c>
      <c r="O246" s="56"/>
      <c r="P246" s="169">
        <f t="shared" si="61"/>
        <v>0</v>
      </c>
      <c r="Q246" s="169">
        <v>3.6000000000000002E-4</v>
      </c>
      <c r="R246" s="169">
        <f t="shared" si="62"/>
        <v>4.3200000000000004E-4</v>
      </c>
      <c r="S246" s="169">
        <v>0</v>
      </c>
      <c r="T246" s="170">
        <f t="shared" si="6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71" t="s">
        <v>198</v>
      </c>
      <c r="AT246" s="171" t="s">
        <v>134</v>
      </c>
      <c r="AU246" s="171" t="s">
        <v>139</v>
      </c>
      <c r="AY246" s="14" t="s">
        <v>131</v>
      </c>
      <c r="BE246" s="172">
        <f t="shared" si="64"/>
        <v>0</v>
      </c>
      <c r="BF246" s="172">
        <f t="shared" si="65"/>
        <v>0</v>
      </c>
      <c r="BG246" s="172">
        <f t="shared" si="66"/>
        <v>0</v>
      </c>
      <c r="BH246" s="172">
        <f t="shared" si="67"/>
        <v>0</v>
      </c>
      <c r="BI246" s="172">
        <f t="shared" si="68"/>
        <v>0</v>
      </c>
      <c r="BJ246" s="14" t="s">
        <v>139</v>
      </c>
      <c r="BK246" s="173">
        <f t="shared" si="69"/>
        <v>0</v>
      </c>
      <c r="BL246" s="14" t="s">
        <v>198</v>
      </c>
      <c r="BM246" s="171" t="s">
        <v>539</v>
      </c>
    </row>
    <row r="247" spans="1:65" s="2" customFormat="1" ht="21.75" customHeight="1">
      <c r="A247" s="30"/>
      <c r="B247" s="159"/>
      <c r="C247" s="160" t="s">
        <v>540</v>
      </c>
      <c r="D247" s="160" t="s">
        <v>134</v>
      </c>
      <c r="E247" s="161" t="s">
        <v>541</v>
      </c>
      <c r="F247" s="162" t="s">
        <v>542</v>
      </c>
      <c r="G247" s="163" t="s">
        <v>137</v>
      </c>
      <c r="H247" s="164">
        <v>1.2</v>
      </c>
      <c r="I247" s="165"/>
      <c r="J247" s="164">
        <f t="shared" si="60"/>
        <v>0</v>
      </c>
      <c r="K247" s="166"/>
      <c r="L247" s="31"/>
      <c r="M247" s="167" t="s">
        <v>1</v>
      </c>
      <c r="N247" s="168" t="s">
        <v>39</v>
      </c>
      <c r="O247" s="56"/>
      <c r="P247" s="169">
        <f t="shared" si="61"/>
        <v>0</v>
      </c>
      <c r="Q247" s="169">
        <v>1.4999999999999999E-4</v>
      </c>
      <c r="R247" s="169">
        <f t="shared" si="62"/>
        <v>1.7999999999999998E-4</v>
      </c>
      <c r="S247" s="169">
        <v>0</v>
      </c>
      <c r="T247" s="170">
        <f t="shared" si="6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71" t="s">
        <v>198</v>
      </c>
      <c r="AT247" s="171" t="s">
        <v>134</v>
      </c>
      <c r="AU247" s="171" t="s">
        <v>139</v>
      </c>
      <c r="AY247" s="14" t="s">
        <v>131</v>
      </c>
      <c r="BE247" s="172">
        <f t="shared" si="64"/>
        <v>0</v>
      </c>
      <c r="BF247" s="172">
        <f t="shared" si="65"/>
        <v>0</v>
      </c>
      <c r="BG247" s="172">
        <f t="shared" si="66"/>
        <v>0</v>
      </c>
      <c r="BH247" s="172">
        <f t="shared" si="67"/>
        <v>0</v>
      </c>
      <c r="BI247" s="172">
        <f t="shared" si="68"/>
        <v>0</v>
      </c>
      <c r="BJ247" s="14" t="s">
        <v>139</v>
      </c>
      <c r="BK247" s="173">
        <f t="shared" si="69"/>
        <v>0</v>
      </c>
      <c r="BL247" s="14" t="s">
        <v>198</v>
      </c>
      <c r="BM247" s="171" t="s">
        <v>543</v>
      </c>
    </row>
    <row r="248" spans="1:65" s="2" customFormat="1" ht="33" customHeight="1">
      <c r="A248" s="30"/>
      <c r="B248" s="159"/>
      <c r="C248" s="160" t="s">
        <v>544</v>
      </c>
      <c r="D248" s="160" t="s">
        <v>134</v>
      </c>
      <c r="E248" s="161" t="s">
        <v>545</v>
      </c>
      <c r="F248" s="162" t="s">
        <v>546</v>
      </c>
      <c r="G248" s="163" t="s">
        <v>256</v>
      </c>
      <c r="H248" s="164">
        <v>10</v>
      </c>
      <c r="I248" s="165"/>
      <c r="J248" s="164">
        <f t="shared" si="60"/>
        <v>0</v>
      </c>
      <c r="K248" s="166"/>
      <c r="L248" s="31"/>
      <c r="M248" s="167" t="s">
        <v>1</v>
      </c>
      <c r="N248" s="168" t="s">
        <v>39</v>
      </c>
      <c r="O248" s="56"/>
      <c r="P248" s="169">
        <f t="shared" si="61"/>
        <v>0</v>
      </c>
      <c r="Q248" s="169">
        <v>6.9999999999999994E-5</v>
      </c>
      <c r="R248" s="169">
        <f t="shared" si="62"/>
        <v>6.9999999999999988E-4</v>
      </c>
      <c r="S248" s="169">
        <v>0</v>
      </c>
      <c r="T248" s="170">
        <f t="shared" si="6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71" t="s">
        <v>198</v>
      </c>
      <c r="AT248" s="171" t="s">
        <v>134</v>
      </c>
      <c r="AU248" s="171" t="s">
        <v>139</v>
      </c>
      <c r="AY248" s="14" t="s">
        <v>131</v>
      </c>
      <c r="BE248" s="172">
        <f t="shared" si="64"/>
        <v>0</v>
      </c>
      <c r="BF248" s="172">
        <f t="shared" si="65"/>
        <v>0</v>
      </c>
      <c r="BG248" s="172">
        <f t="shared" si="66"/>
        <v>0</v>
      </c>
      <c r="BH248" s="172">
        <f t="shared" si="67"/>
        <v>0</v>
      </c>
      <c r="BI248" s="172">
        <f t="shared" si="68"/>
        <v>0</v>
      </c>
      <c r="BJ248" s="14" t="s">
        <v>139</v>
      </c>
      <c r="BK248" s="173">
        <f t="shared" si="69"/>
        <v>0</v>
      </c>
      <c r="BL248" s="14" t="s">
        <v>198</v>
      </c>
      <c r="BM248" s="171" t="s">
        <v>547</v>
      </c>
    </row>
    <row r="249" spans="1:65" s="2" customFormat="1" ht="21.75" customHeight="1">
      <c r="A249" s="30"/>
      <c r="B249" s="159"/>
      <c r="C249" s="160" t="s">
        <v>548</v>
      </c>
      <c r="D249" s="160" t="s">
        <v>134</v>
      </c>
      <c r="E249" s="161" t="s">
        <v>549</v>
      </c>
      <c r="F249" s="162" t="s">
        <v>550</v>
      </c>
      <c r="G249" s="163" t="s">
        <v>137</v>
      </c>
      <c r="H249" s="164">
        <v>53.893000000000001</v>
      </c>
      <c r="I249" s="165"/>
      <c r="J249" s="164">
        <f t="shared" si="60"/>
        <v>0</v>
      </c>
      <c r="K249" s="166"/>
      <c r="L249" s="31"/>
      <c r="M249" s="167" t="s">
        <v>1</v>
      </c>
      <c r="N249" s="168" t="s">
        <v>39</v>
      </c>
      <c r="O249" s="56"/>
      <c r="P249" s="169">
        <f t="shared" si="61"/>
        <v>0</v>
      </c>
      <c r="Q249" s="169">
        <v>4.0000000000000002E-4</v>
      </c>
      <c r="R249" s="169">
        <f t="shared" si="62"/>
        <v>2.1557200000000002E-2</v>
      </c>
      <c r="S249" s="169">
        <v>0</v>
      </c>
      <c r="T249" s="170">
        <f t="shared" si="6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71" t="s">
        <v>198</v>
      </c>
      <c r="AT249" s="171" t="s">
        <v>134</v>
      </c>
      <c r="AU249" s="171" t="s">
        <v>139</v>
      </c>
      <c r="AY249" s="14" t="s">
        <v>131</v>
      </c>
      <c r="BE249" s="172">
        <f t="shared" si="64"/>
        <v>0</v>
      </c>
      <c r="BF249" s="172">
        <f t="shared" si="65"/>
        <v>0</v>
      </c>
      <c r="BG249" s="172">
        <f t="shared" si="66"/>
        <v>0</v>
      </c>
      <c r="BH249" s="172">
        <f t="shared" si="67"/>
        <v>0</v>
      </c>
      <c r="BI249" s="172">
        <f t="shared" si="68"/>
        <v>0</v>
      </c>
      <c r="BJ249" s="14" t="s">
        <v>139</v>
      </c>
      <c r="BK249" s="173">
        <f t="shared" si="69"/>
        <v>0</v>
      </c>
      <c r="BL249" s="14" t="s">
        <v>198</v>
      </c>
      <c r="BM249" s="171" t="s">
        <v>551</v>
      </c>
    </row>
    <row r="250" spans="1:65" s="2" customFormat="1" ht="16.5" customHeight="1">
      <c r="A250" s="30"/>
      <c r="B250" s="159"/>
      <c r="C250" s="160" t="s">
        <v>552</v>
      </c>
      <c r="D250" s="160" t="s">
        <v>134</v>
      </c>
      <c r="E250" s="161" t="s">
        <v>553</v>
      </c>
      <c r="F250" s="162" t="s">
        <v>554</v>
      </c>
      <c r="G250" s="163" t="s">
        <v>137</v>
      </c>
      <c r="H250" s="164">
        <v>9.625</v>
      </c>
      <c r="I250" s="165"/>
      <c r="J250" s="164">
        <f t="shared" si="60"/>
        <v>0</v>
      </c>
      <c r="K250" s="166"/>
      <c r="L250" s="31"/>
      <c r="M250" s="167" t="s">
        <v>1</v>
      </c>
      <c r="N250" s="168" t="s">
        <v>39</v>
      </c>
      <c r="O250" s="56"/>
      <c r="P250" s="169">
        <f t="shared" si="61"/>
        <v>0</v>
      </c>
      <c r="Q250" s="169">
        <v>6.9999999999999994E-5</v>
      </c>
      <c r="R250" s="169">
        <f t="shared" si="62"/>
        <v>6.7374999999999998E-4</v>
      </c>
      <c r="S250" s="169">
        <v>0</v>
      </c>
      <c r="T250" s="170">
        <f t="shared" si="6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71" t="s">
        <v>198</v>
      </c>
      <c r="AT250" s="171" t="s">
        <v>134</v>
      </c>
      <c r="AU250" s="171" t="s">
        <v>139</v>
      </c>
      <c r="AY250" s="14" t="s">
        <v>131</v>
      </c>
      <c r="BE250" s="172">
        <f t="shared" si="64"/>
        <v>0</v>
      </c>
      <c r="BF250" s="172">
        <f t="shared" si="65"/>
        <v>0</v>
      </c>
      <c r="BG250" s="172">
        <f t="shared" si="66"/>
        <v>0</v>
      </c>
      <c r="BH250" s="172">
        <f t="shared" si="67"/>
        <v>0</v>
      </c>
      <c r="BI250" s="172">
        <f t="shared" si="68"/>
        <v>0</v>
      </c>
      <c r="BJ250" s="14" t="s">
        <v>139</v>
      </c>
      <c r="BK250" s="173">
        <f t="shared" si="69"/>
        <v>0</v>
      </c>
      <c r="BL250" s="14" t="s">
        <v>198</v>
      </c>
      <c r="BM250" s="171" t="s">
        <v>555</v>
      </c>
    </row>
    <row r="251" spans="1:65" s="12" customFormat="1" ht="22.9" customHeight="1">
      <c r="B251" s="146"/>
      <c r="D251" s="147" t="s">
        <v>72</v>
      </c>
      <c r="E251" s="157" t="s">
        <v>556</v>
      </c>
      <c r="F251" s="157" t="s">
        <v>557</v>
      </c>
      <c r="I251" s="149"/>
      <c r="J251" s="158">
        <f>BK251</f>
        <v>0</v>
      </c>
      <c r="L251" s="146"/>
      <c r="M251" s="151"/>
      <c r="N251" s="152"/>
      <c r="O251" s="152"/>
      <c r="P251" s="153">
        <f>P252</f>
        <v>0</v>
      </c>
      <c r="Q251" s="152"/>
      <c r="R251" s="153">
        <f>R252</f>
        <v>2.4780000000000002E-3</v>
      </c>
      <c r="S251" s="152"/>
      <c r="T251" s="154">
        <f>T252</f>
        <v>0</v>
      </c>
      <c r="AR251" s="147" t="s">
        <v>139</v>
      </c>
      <c r="AT251" s="155" t="s">
        <v>72</v>
      </c>
      <c r="AU251" s="155" t="s">
        <v>81</v>
      </c>
      <c r="AY251" s="147" t="s">
        <v>131</v>
      </c>
      <c r="BK251" s="156">
        <f>BK252</f>
        <v>0</v>
      </c>
    </row>
    <row r="252" spans="1:65" s="2" customFormat="1" ht="16.5" customHeight="1">
      <c r="A252" s="30"/>
      <c r="B252" s="159"/>
      <c r="C252" s="160" t="s">
        <v>558</v>
      </c>
      <c r="D252" s="160" t="s">
        <v>134</v>
      </c>
      <c r="E252" s="161" t="s">
        <v>559</v>
      </c>
      <c r="F252" s="162" t="s">
        <v>560</v>
      </c>
      <c r="G252" s="163" t="s">
        <v>137</v>
      </c>
      <c r="H252" s="164">
        <v>4.2</v>
      </c>
      <c r="I252" s="165"/>
      <c r="J252" s="164">
        <f>ROUND(I252*H252,3)</f>
        <v>0</v>
      </c>
      <c r="K252" s="166"/>
      <c r="L252" s="31"/>
      <c r="M252" s="167" t="s">
        <v>1</v>
      </c>
      <c r="N252" s="168" t="s">
        <v>39</v>
      </c>
      <c r="O252" s="56"/>
      <c r="P252" s="169">
        <f>O252*H252</f>
        <v>0</v>
      </c>
      <c r="Q252" s="169">
        <v>5.9000000000000003E-4</v>
      </c>
      <c r="R252" s="169">
        <f>Q252*H252</f>
        <v>2.4780000000000002E-3</v>
      </c>
      <c r="S252" s="169">
        <v>0</v>
      </c>
      <c r="T252" s="170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71" t="s">
        <v>198</v>
      </c>
      <c r="AT252" s="171" t="s">
        <v>134</v>
      </c>
      <c r="AU252" s="171" t="s">
        <v>139</v>
      </c>
      <c r="AY252" s="14" t="s">
        <v>131</v>
      </c>
      <c r="BE252" s="172">
        <f>IF(N252="základná",J252,0)</f>
        <v>0</v>
      </c>
      <c r="BF252" s="172">
        <f>IF(N252="znížená",J252,0)</f>
        <v>0</v>
      </c>
      <c r="BG252" s="172">
        <f>IF(N252="zákl. prenesená",J252,0)</f>
        <v>0</v>
      </c>
      <c r="BH252" s="172">
        <f>IF(N252="zníž. prenesená",J252,0)</f>
        <v>0</v>
      </c>
      <c r="BI252" s="172">
        <f>IF(N252="nulová",J252,0)</f>
        <v>0</v>
      </c>
      <c r="BJ252" s="14" t="s">
        <v>139</v>
      </c>
      <c r="BK252" s="173">
        <f>ROUND(I252*H252,3)</f>
        <v>0</v>
      </c>
      <c r="BL252" s="14" t="s">
        <v>198</v>
      </c>
      <c r="BM252" s="171" t="s">
        <v>561</v>
      </c>
    </row>
    <row r="253" spans="1:65" s="12" customFormat="1" ht="25.9" customHeight="1">
      <c r="B253" s="146"/>
      <c r="D253" s="147" t="s">
        <v>72</v>
      </c>
      <c r="E253" s="148" t="s">
        <v>165</v>
      </c>
      <c r="F253" s="148" t="s">
        <v>562</v>
      </c>
      <c r="I253" s="149"/>
      <c r="J253" s="150">
        <f>BK253</f>
        <v>0</v>
      </c>
      <c r="L253" s="146"/>
      <c r="M253" s="151"/>
      <c r="N253" s="152"/>
      <c r="O253" s="152"/>
      <c r="P253" s="153">
        <f>P254+P262</f>
        <v>0</v>
      </c>
      <c r="Q253" s="152"/>
      <c r="R253" s="153">
        <f>R254+R262</f>
        <v>3.0000000000000006E-2</v>
      </c>
      <c r="S253" s="152"/>
      <c r="T253" s="154">
        <f>T254+T262</f>
        <v>0</v>
      </c>
      <c r="AR253" s="147" t="s">
        <v>132</v>
      </c>
      <c r="AT253" s="155" t="s">
        <v>72</v>
      </c>
      <c r="AU253" s="155" t="s">
        <v>73</v>
      </c>
      <c r="AY253" s="147" t="s">
        <v>131</v>
      </c>
      <c r="BK253" s="156">
        <f>BK254+BK262</f>
        <v>0</v>
      </c>
    </row>
    <row r="254" spans="1:65" s="12" customFormat="1" ht="22.9" customHeight="1">
      <c r="B254" s="146"/>
      <c r="D254" s="147" t="s">
        <v>72</v>
      </c>
      <c r="E254" s="157" t="s">
        <v>563</v>
      </c>
      <c r="F254" s="157" t="s">
        <v>564</v>
      </c>
      <c r="I254" s="149"/>
      <c r="J254" s="158">
        <f>BK254</f>
        <v>0</v>
      </c>
      <c r="L254" s="146"/>
      <c r="M254" s="151"/>
      <c r="N254" s="152"/>
      <c r="O254" s="152"/>
      <c r="P254" s="153">
        <f>SUM(P255:P261)</f>
        <v>0</v>
      </c>
      <c r="Q254" s="152"/>
      <c r="R254" s="153">
        <f>SUM(R255:R261)</f>
        <v>3.0000000000000006E-2</v>
      </c>
      <c r="S254" s="152"/>
      <c r="T254" s="154">
        <f>SUM(T255:T261)</f>
        <v>0</v>
      </c>
      <c r="AR254" s="147" t="s">
        <v>132</v>
      </c>
      <c r="AT254" s="155" t="s">
        <v>72</v>
      </c>
      <c r="AU254" s="155" t="s">
        <v>81</v>
      </c>
      <c r="AY254" s="147" t="s">
        <v>131</v>
      </c>
      <c r="BK254" s="156">
        <f>SUM(BK255:BK261)</f>
        <v>0</v>
      </c>
    </row>
    <row r="255" spans="1:65" s="2" customFormat="1" ht="21.75" customHeight="1">
      <c r="A255" s="30"/>
      <c r="B255" s="159"/>
      <c r="C255" s="160" t="s">
        <v>238</v>
      </c>
      <c r="D255" s="160" t="s">
        <v>134</v>
      </c>
      <c r="E255" s="161" t="s">
        <v>565</v>
      </c>
      <c r="F255" s="162" t="s">
        <v>566</v>
      </c>
      <c r="G255" s="163" t="s">
        <v>162</v>
      </c>
      <c r="H255" s="164">
        <v>3</v>
      </c>
      <c r="I255" s="165"/>
      <c r="J255" s="164">
        <f t="shared" ref="J255:J261" si="70">ROUND(I255*H255,3)</f>
        <v>0</v>
      </c>
      <c r="K255" s="166"/>
      <c r="L255" s="31"/>
      <c r="M255" s="167" t="s">
        <v>1</v>
      </c>
      <c r="N255" s="168" t="s">
        <v>39</v>
      </c>
      <c r="O255" s="56"/>
      <c r="P255" s="169">
        <f t="shared" ref="P255:P261" si="71">O255*H255</f>
        <v>0</v>
      </c>
      <c r="Q255" s="169">
        <v>0</v>
      </c>
      <c r="R255" s="169">
        <f t="shared" ref="R255:R261" si="72">Q255*H255</f>
        <v>0</v>
      </c>
      <c r="S255" s="169">
        <v>0</v>
      </c>
      <c r="T255" s="170">
        <f t="shared" ref="T255:T261" si="73"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71" t="s">
        <v>403</v>
      </c>
      <c r="AT255" s="171" t="s">
        <v>134</v>
      </c>
      <c r="AU255" s="171" t="s">
        <v>139</v>
      </c>
      <c r="AY255" s="14" t="s">
        <v>131</v>
      </c>
      <c r="BE255" s="172">
        <f t="shared" ref="BE255:BE261" si="74">IF(N255="základná",J255,0)</f>
        <v>0</v>
      </c>
      <c r="BF255" s="172">
        <f t="shared" ref="BF255:BF261" si="75">IF(N255="znížená",J255,0)</f>
        <v>0</v>
      </c>
      <c r="BG255" s="172">
        <f t="shared" ref="BG255:BG261" si="76">IF(N255="zákl. prenesená",J255,0)</f>
        <v>0</v>
      </c>
      <c r="BH255" s="172">
        <f t="shared" ref="BH255:BH261" si="77">IF(N255="zníž. prenesená",J255,0)</f>
        <v>0</v>
      </c>
      <c r="BI255" s="172">
        <f t="shared" ref="BI255:BI261" si="78">IF(N255="nulová",J255,0)</f>
        <v>0</v>
      </c>
      <c r="BJ255" s="14" t="s">
        <v>139</v>
      </c>
      <c r="BK255" s="173">
        <f t="shared" ref="BK255:BK261" si="79">ROUND(I255*H255,3)</f>
        <v>0</v>
      </c>
      <c r="BL255" s="14" t="s">
        <v>403</v>
      </c>
      <c r="BM255" s="171" t="s">
        <v>567</v>
      </c>
    </row>
    <row r="256" spans="1:65" s="2" customFormat="1" ht="16.5" customHeight="1">
      <c r="A256" s="30"/>
      <c r="B256" s="159"/>
      <c r="C256" s="174" t="s">
        <v>568</v>
      </c>
      <c r="D256" s="174" t="s">
        <v>165</v>
      </c>
      <c r="E256" s="175" t="s">
        <v>569</v>
      </c>
      <c r="F256" s="176" t="s">
        <v>570</v>
      </c>
      <c r="G256" s="177" t="s">
        <v>162</v>
      </c>
      <c r="H256" s="178">
        <v>3</v>
      </c>
      <c r="I256" s="179"/>
      <c r="J256" s="178">
        <f t="shared" si="70"/>
        <v>0</v>
      </c>
      <c r="K256" s="180"/>
      <c r="L256" s="181"/>
      <c r="M256" s="182" t="s">
        <v>1</v>
      </c>
      <c r="N256" s="183" t="s">
        <v>39</v>
      </c>
      <c r="O256" s="56"/>
      <c r="P256" s="169">
        <f t="shared" si="71"/>
        <v>0</v>
      </c>
      <c r="Q256" s="169">
        <v>1E-4</v>
      </c>
      <c r="R256" s="169">
        <f t="shared" si="72"/>
        <v>3.0000000000000003E-4</v>
      </c>
      <c r="S256" s="169">
        <v>0</v>
      </c>
      <c r="T256" s="170">
        <f t="shared" si="7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71" t="s">
        <v>571</v>
      </c>
      <c r="AT256" s="171" t="s">
        <v>165</v>
      </c>
      <c r="AU256" s="171" t="s">
        <v>139</v>
      </c>
      <c r="AY256" s="14" t="s">
        <v>131</v>
      </c>
      <c r="BE256" s="172">
        <f t="shared" si="74"/>
        <v>0</v>
      </c>
      <c r="BF256" s="172">
        <f t="shared" si="75"/>
        <v>0</v>
      </c>
      <c r="BG256" s="172">
        <f t="shared" si="76"/>
        <v>0</v>
      </c>
      <c r="BH256" s="172">
        <f t="shared" si="77"/>
        <v>0</v>
      </c>
      <c r="BI256" s="172">
        <f t="shared" si="78"/>
        <v>0</v>
      </c>
      <c r="BJ256" s="14" t="s">
        <v>139</v>
      </c>
      <c r="BK256" s="173">
        <f t="shared" si="79"/>
        <v>0</v>
      </c>
      <c r="BL256" s="14" t="s">
        <v>571</v>
      </c>
      <c r="BM256" s="171" t="s">
        <v>572</v>
      </c>
    </row>
    <row r="257" spans="1:65" s="2" customFormat="1" ht="16.5" customHeight="1">
      <c r="A257" s="30"/>
      <c r="B257" s="159"/>
      <c r="C257" s="160" t="s">
        <v>573</v>
      </c>
      <c r="D257" s="160" t="s">
        <v>134</v>
      </c>
      <c r="E257" s="161" t="s">
        <v>574</v>
      </c>
      <c r="F257" s="162" t="s">
        <v>575</v>
      </c>
      <c r="G257" s="163" t="s">
        <v>162</v>
      </c>
      <c r="H257" s="164">
        <v>3</v>
      </c>
      <c r="I257" s="165"/>
      <c r="J257" s="164">
        <f t="shared" si="70"/>
        <v>0</v>
      </c>
      <c r="K257" s="166"/>
      <c r="L257" s="31"/>
      <c r="M257" s="167" t="s">
        <v>1</v>
      </c>
      <c r="N257" s="168" t="s">
        <v>39</v>
      </c>
      <c r="O257" s="56"/>
      <c r="P257" s="169">
        <f t="shared" si="71"/>
        <v>0</v>
      </c>
      <c r="Q257" s="169">
        <v>0</v>
      </c>
      <c r="R257" s="169">
        <f t="shared" si="72"/>
        <v>0</v>
      </c>
      <c r="S257" s="169">
        <v>0</v>
      </c>
      <c r="T257" s="170">
        <f t="shared" si="7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71" t="s">
        <v>403</v>
      </c>
      <c r="AT257" s="171" t="s">
        <v>134</v>
      </c>
      <c r="AU257" s="171" t="s">
        <v>139</v>
      </c>
      <c r="AY257" s="14" t="s">
        <v>131</v>
      </c>
      <c r="BE257" s="172">
        <f t="shared" si="74"/>
        <v>0</v>
      </c>
      <c r="BF257" s="172">
        <f t="shared" si="75"/>
        <v>0</v>
      </c>
      <c r="BG257" s="172">
        <f t="shared" si="76"/>
        <v>0</v>
      </c>
      <c r="BH257" s="172">
        <f t="shared" si="77"/>
        <v>0</v>
      </c>
      <c r="BI257" s="172">
        <f t="shared" si="78"/>
        <v>0</v>
      </c>
      <c r="BJ257" s="14" t="s">
        <v>139</v>
      </c>
      <c r="BK257" s="173">
        <f t="shared" si="79"/>
        <v>0</v>
      </c>
      <c r="BL257" s="14" t="s">
        <v>403</v>
      </c>
      <c r="BM257" s="171" t="s">
        <v>576</v>
      </c>
    </row>
    <row r="258" spans="1:65" s="2" customFormat="1" ht="16.5" customHeight="1">
      <c r="A258" s="30"/>
      <c r="B258" s="159"/>
      <c r="C258" s="174" t="s">
        <v>577</v>
      </c>
      <c r="D258" s="174" t="s">
        <v>165</v>
      </c>
      <c r="E258" s="175" t="s">
        <v>578</v>
      </c>
      <c r="F258" s="176" t="s">
        <v>579</v>
      </c>
      <c r="G258" s="177" t="s">
        <v>162</v>
      </c>
      <c r="H258" s="178">
        <v>3</v>
      </c>
      <c r="I258" s="179"/>
      <c r="J258" s="178">
        <f t="shared" si="70"/>
        <v>0</v>
      </c>
      <c r="K258" s="180"/>
      <c r="L258" s="181"/>
      <c r="M258" s="182" t="s">
        <v>1</v>
      </c>
      <c r="N258" s="183" t="s">
        <v>39</v>
      </c>
      <c r="O258" s="56"/>
      <c r="P258" s="169">
        <f t="shared" si="71"/>
        <v>0</v>
      </c>
      <c r="Q258" s="169">
        <v>9.9000000000000008E-3</v>
      </c>
      <c r="R258" s="169">
        <f t="shared" si="72"/>
        <v>2.9700000000000004E-2</v>
      </c>
      <c r="S258" s="169">
        <v>0</v>
      </c>
      <c r="T258" s="170">
        <f t="shared" si="7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71" t="s">
        <v>571</v>
      </c>
      <c r="AT258" s="171" t="s">
        <v>165</v>
      </c>
      <c r="AU258" s="171" t="s">
        <v>139</v>
      </c>
      <c r="AY258" s="14" t="s">
        <v>131</v>
      </c>
      <c r="BE258" s="172">
        <f t="shared" si="74"/>
        <v>0</v>
      </c>
      <c r="BF258" s="172">
        <f t="shared" si="75"/>
        <v>0</v>
      </c>
      <c r="BG258" s="172">
        <f t="shared" si="76"/>
        <v>0</v>
      </c>
      <c r="BH258" s="172">
        <f t="shared" si="77"/>
        <v>0</v>
      </c>
      <c r="BI258" s="172">
        <f t="shared" si="78"/>
        <v>0</v>
      </c>
      <c r="BJ258" s="14" t="s">
        <v>139</v>
      </c>
      <c r="BK258" s="173">
        <f t="shared" si="79"/>
        <v>0</v>
      </c>
      <c r="BL258" s="14" t="s">
        <v>571</v>
      </c>
      <c r="BM258" s="171" t="s">
        <v>580</v>
      </c>
    </row>
    <row r="259" spans="1:65" s="2" customFormat="1" ht="16.5" customHeight="1">
      <c r="A259" s="30"/>
      <c r="B259" s="159"/>
      <c r="C259" s="160" t="s">
        <v>581</v>
      </c>
      <c r="D259" s="160" t="s">
        <v>134</v>
      </c>
      <c r="E259" s="161" t="s">
        <v>582</v>
      </c>
      <c r="F259" s="162" t="s">
        <v>583</v>
      </c>
      <c r="G259" s="163" t="s">
        <v>162</v>
      </c>
      <c r="H259" s="164">
        <v>3</v>
      </c>
      <c r="I259" s="165"/>
      <c r="J259" s="164">
        <f t="shared" si="70"/>
        <v>0</v>
      </c>
      <c r="K259" s="166"/>
      <c r="L259" s="31"/>
      <c r="M259" s="167" t="s">
        <v>1</v>
      </c>
      <c r="N259" s="168" t="s">
        <v>39</v>
      </c>
      <c r="O259" s="56"/>
      <c r="P259" s="169">
        <f t="shared" si="71"/>
        <v>0</v>
      </c>
      <c r="Q259" s="169">
        <v>0</v>
      </c>
      <c r="R259" s="169">
        <f t="shared" si="72"/>
        <v>0</v>
      </c>
      <c r="S259" s="169">
        <v>0</v>
      </c>
      <c r="T259" s="170">
        <f t="shared" si="73"/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71" t="s">
        <v>403</v>
      </c>
      <c r="AT259" s="171" t="s">
        <v>134</v>
      </c>
      <c r="AU259" s="171" t="s">
        <v>139</v>
      </c>
      <c r="AY259" s="14" t="s">
        <v>131</v>
      </c>
      <c r="BE259" s="172">
        <f t="shared" si="74"/>
        <v>0</v>
      </c>
      <c r="BF259" s="172">
        <f t="shared" si="75"/>
        <v>0</v>
      </c>
      <c r="BG259" s="172">
        <f t="shared" si="76"/>
        <v>0</v>
      </c>
      <c r="BH259" s="172">
        <f t="shared" si="77"/>
        <v>0</v>
      </c>
      <c r="BI259" s="172">
        <f t="shared" si="78"/>
        <v>0</v>
      </c>
      <c r="BJ259" s="14" t="s">
        <v>139</v>
      </c>
      <c r="BK259" s="173">
        <f t="shared" si="79"/>
        <v>0</v>
      </c>
      <c r="BL259" s="14" t="s">
        <v>403</v>
      </c>
      <c r="BM259" s="171" t="s">
        <v>584</v>
      </c>
    </row>
    <row r="260" spans="1:65" s="2" customFormat="1" ht="16.5" customHeight="1">
      <c r="A260" s="30"/>
      <c r="B260" s="159"/>
      <c r="C260" s="160" t="s">
        <v>585</v>
      </c>
      <c r="D260" s="160" t="s">
        <v>134</v>
      </c>
      <c r="E260" s="161" t="s">
        <v>586</v>
      </c>
      <c r="F260" s="162" t="s">
        <v>587</v>
      </c>
      <c r="G260" s="163" t="s">
        <v>251</v>
      </c>
      <c r="H260" s="164">
        <v>1</v>
      </c>
      <c r="I260" s="165"/>
      <c r="J260" s="164">
        <f t="shared" si="70"/>
        <v>0</v>
      </c>
      <c r="K260" s="166"/>
      <c r="L260" s="31"/>
      <c r="M260" s="167" t="s">
        <v>1</v>
      </c>
      <c r="N260" s="168" t="s">
        <v>39</v>
      </c>
      <c r="O260" s="56"/>
      <c r="P260" s="169">
        <f t="shared" si="71"/>
        <v>0</v>
      </c>
      <c r="Q260" s="169">
        <v>0</v>
      </c>
      <c r="R260" s="169">
        <f t="shared" si="72"/>
        <v>0</v>
      </c>
      <c r="S260" s="169">
        <v>0</v>
      </c>
      <c r="T260" s="170">
        <f t="shared" si="73"/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71" t="s">
        <v>403</v>
      </c>
      <c r="AT260" s="171" t="s">
        <v>134</v>
      </c>
      <c r="AU260" s="171" t="s">
        <v>139</v>
      </c>
      <c r="AY260" s="14" t="s">
        <v>131</v>
      </c>
      <c r="BE260" s="172">
        <f t="shared" si="74"/>
        <v>0</v>
      </c>
      <c r="BF260" s="172">
        <f t="shared" si="75"/>
        <v>0</v>
      </c>
      <c r="BG260" s="172">
        <f t="shared" si="76"/>
        <v>0</v>
      </c>
      <c r="BH260" s="172">
        <f t="shared" si="77"/>
        <v>0</v>
      </c>
      <c r="BI260" s="172">
        <f t="shared" si="78"/>
        <v>0</v>
      </c>
      <c r="BJ260" s="14" t="s">
        <v>139</v>
      </c>
      <c r="BK260" s="173">
        <f t="shared" si="79"/>
        <v>0</v>
      </c>
      <c r="BL260" s="14" t="s">
        <v>403</v>
      </c>
      <c r="BM260" s="171" t="s">
        <v>588</v>
      </c>
    </row>
    <row r="261" spans="1:65" s="2" customFormat="1" ht="16.5" customHeight="1">
      <c r="A261" s="30"/>
      <c r="B261" s="159"/>
      <c r="C261" s="160" t="s">
        <v>589</v>
      </c>
      <c r="D261" s="160" t="s">
        <v>134</v>
      </c>
      <c r="E261" s="161" t="s">
        <v>590</v>
      </c>
      <c r="F261" s="162" t="s">
        <v>591</v>
      </c>
      <c r="G261" s="163" t="s">
        <v>251</v>
      </c>
      <c r="H261" s="164">
        <v>2</v>
      </c>
      <c r="I261" s="165"/>
      <c r="J261" s="164">
        <f t="shared" si="70"/>
        <v>0</v>
      </c>
      <c r="K261" s="166"/>
      <c r="L261" s="31"/>
      <c r="M261" s="167" t="s">
        <v>1</v>
      </c>
      <c r="N261" s="168" t="s">
        <v>39</v>
      </c>
      <c r="O261" s="56"/>
      <c r="P261" s="169">
        <f t="shared" si="71"/>
        <v>0</v>
      </c>
      <c r="Q261" s="169">
        <v>0</v>
      </c>
      <c r="R261" s="169">
        <f t="shared" si="72"/>
        <v>0</v>
      </c>
      <c r="S261" s="169">
        <v>0</v>
      </c>
      <c r="T261" s="170">
        <f t="shared" si="73"/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71" t="s">
        <v>403</v>
      </c>
      <c r="AT261" s="171" t="s">
        <v>134</v>
      </c>
      <c r="AU261" s="171" t="s">
        <v>139</v>
      </c>
      <c r="AY261" s="14" t="s">
        <v>131</v>
      </c>
      <c r="BE261" s="172">
        <f t="shared" si="74"/>
        <v>0</v>
      </c>
      <c r="BF261" s="172">
        <f t="shared" si="75"/>
        <v>0</v>
      </c>
      <c r="BG261" s="172">
        <f t="shared" si="76"/>
        <v>0</v>
      </c>
      <c r="BH261" s="172">
        <f t="shared" si="77"/>
        <v>0</v>
      </c>
      <c r="BI261" s="172">
        <f t="shared" si="78"/>
        <v>0</v>
      </c>
      <c r="BJ261" s="14" t="s">
        <v>139</v>
      </c>
      <c r="BK261" s="173">
        <f t="shared" si="79"/>
        <v>0</v>
      </c>
      <c r="BL261" s="14" t="s">
        <v>403</v>
      </c>
      <c r="BM261" s="171" t="s">
        <v>592</v>
      </c>
    </row>
    <row r="262" spans="1:65" s="12" customFormat="1" ht="22.9" customHeight="1">
      <c r="B262" s="146"/>
      <c r="D262" s="147" t="s">
        <v>72</v>
      </c>
      <c r="E262" s="157" t="s">
        <v>593</v>
      </c>
      <c r="F262" s="157" t="s">
        <v>594</v>
      </c>
      <c r="I262" s="149"/>
      <c r="J262" s="158">
        <f>BK262</f>
        <v>0</v>
      </c>
      <c r="L262" s="146"/>
      <c r="M262" s="151"/>
      <c r="N262" s="152"/>
      <c r="O262" s="152"/>
      <c r="P262" s="153">
        <f>P263</f>
        <v>0</v>
      </c>
      <c r="Q262" s="152"/>
      <c r="R262" s="153">
        <f>R263</f>
        <v>0</v>
      </c>
      <c r="S262" s="152"/>
      <c r="T262" s="154">
        <f>T263</f>
        <v>0</v>
      </c>
      <c r="AR262" s="147" t="s">
        <v>132</v>
      </c>
      <c r="AT262" s="155" t="s">
        <v>72</v>
      </c>
      <c r="AU262" s="155" t="s">
        <v>81</v>
      </c>
      <c r="AY262" s="147" t="s">
        <v>131</v>
      </c>
      <c r="BK262" s="156">
        <f>BK263</f>
        <v>0</v>
      </c>
    </row>
    <row r="263" spans="1:65" s="2" customFormat="1" ht="16.5" customHeight="1">
      <c r="A263" s="30"/>
      <c r="B263" s="159"/>
      <c r="C263" s="160" t="s">
        <v>595</v>
      </c>
      <c r="D263" s="160" t="s">
        <v>134</v>
      </c>
      <c r="E263" s="161" t="s">
        <v>596</v>
      </c>
      <c r="F263" s="162" t="s">
        <v>597</v>
      </c>
      <c r="G263" s="163" t="s">
        <v>598</v>
      </c>
      <c r="H263" s="164">
        <v>1</v>
      </c>
      <c r="I263" s="165"/>
      <c r="J263" s="164">
        <f>ROUND(I263*H263,3)</f>
        <v>0</v>
      </c>
      <c r="K263" s="166"/>
      <c r="L263" s="31"/>
      <c r="M263" s="188" t="s">
        <v>1</v>
      </c>
      <c r="N263" s="189" t="s">
        <v>39</v>
      </c>
      <c r="O263" s="190"/>
      <c r="P263" s="191">
        <f>O263*H263</f>
        <v>0</v>
      </c>
      <c r="Q263" s="191">
        <v>0</v>
      </c>
      <c r="R263" s="191">
        <f>Q263*H263</f>
        <v>0</v>
      </c>
      <c r="S263" s="191">
        <v>0</v>
      </c>
      <c r="T263" s="192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71" t="s">
        <v>403</v>
      </c>
      <c r="AT263" s="171" t="s">
        <v>134</v>
      </c>
      <c r="AU263" s="171" t="s">
        <v>139</v>
      </c>
      <c r="AY263" s="14" t="s">
        <v>131</v>
      </c>
      <c r="BE263" s="172">
        <f>IF(N263="základná",J263,0)</f>
        <v>0</v>
      </c>
      <c r="BF263" s="172">
        <f>IF(N263="znížená",J263,0)</f>
        <v>0</v>
      </c>
      <c r="BG263" s="172">
        <f>IF(N263="zákl. prenesená",J263,0)</f>
        <v>0</v>
      </c>
      <c r="BH263" s="172">
        <f>IF(N263="zníž. prenesená",J263,0)</f>
        <v>0</v>
      </c>
      <c r="BI263" s="172">
        <f>IF(N263="nulová",J263,0)</f>
        <v>0</v>
      </c>
      <c r="BJ263" s="14" t="s">
        <v>139</v>
      </c>
      <c r="BK263" s="173">
        <f>ROUND(I263*H263,3)</f>
        <v>0</v>
      </c>
      <c r="BL263" s="14" t="s">
        <v>403</v>
      </c>
      <c r="BM263" s="171" t="s">
        <v>599</v>
      </c>
    </row>
    <row r="264" spans="1:65" s="2" customFormat="1" ht="6.95" customHeight="1">
      <c r="A264" s="30"/>
      <c r="B264" s="45"/>
      <c r="C264" s="46"/>
      <c r="D264" s="46"/>
      <c r="E264" s="46"/>
      <c r="F264" s="46"/>
      <c r="G264" s="46"/>
      <c r="H264" s="46"/>
      <c r="I264" s="118"/>
      <c r="J264" s="46"/>
      <c r="K264" s="46"/>
      <c r="L264" s="31"/>
      <c r="M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</row>
  </sheetData>
  <autoFilter ref="C135:K263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1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1"/>
      <c r="L2" s="231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2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89</v>
      </c>
      <c r="I4" s="91"/>
      <c r="L4" s="17"/>
      <c r="M4" s="93" t="s">
        <v>9</v>
      </c>
      <c r="AT4" s="14" t="s">
        <v>3</v>
      </c>
    </row>
    <row r="5" spans="1:46" s="1" customFormat="1" ht="6.95" customHeight="1">
      <c r="B5" s="17"/>
      <c r="I5" s="91"/>
      <c r="L5" s="17"/>
    </row>
    <row r="6" spans="1:46" s="1" customFormat="1" ht="12" customHeight="1">
      <c r="B6" s="17"/>
      <c r="D6" s="24" t="s">
        <v>14</v>
      </c>
      <c r="I6" s="91"/>
      <c r="L6" s="17"/>
    </row>
    <row r="7" spans="1:46" s="1" customFormat="1" ht="23.25" customHeight="1">
      <c r="B7" s="17"/>
      <c r="E7" s="232" t="str">
        <f>'Rekapitulácia stavby'!K6</f>
        <v>Oprava sociálnych zariadení 3., 2., 1. poschodie - SPŠ Elektrotechnická, Košice</v>
      </c>
      <c r="F7" s="233"/>
      <c r="G7" s="233"/>
      <c r="H7" s="233"/>
      <c r="I7" s="91"/>
      <c r="L7" s="17"/>
    </row>
    <row r="8" spans="1:46" s="2" customFormat="1" ht="12" customHeight="1">
      <c r="A8" s="30"/>
      <c r="B8" s="31"/>
      <c r="C8" s="30"/>
      <c r="D8" s="24" t="s">
        <v>90</v>
      </c>
      <c r="E8" s="30"/>
      <c r="F8" s="30"/>
      <c r="G8" s="30"/>
      <c r="H8" s="30"/>
      <c r="I8" s="94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2" t="s">
        <v>600</v>
      </c>
      <c r="F9" s="234"/>
      <c r="G9" s="234"/>
      <c r="H9" s="234"/>
      <c r="I9" s="94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94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16</v>
      </c>
      <c r="E11" s="30"/>
      <c r="F11" s="22" t="s">
        <v>1</v>
      </c>
      <c r="G11" s="30"/>
      <c r="H11" s="30"/>
      <c r="I11" s="95" t="s">
        <v>17</v>
      </c>
      <c r="J11" s="22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18</v>
      </c>
      <c r="E12" s="30"/>
      <c r="F12" s="22" t="s">
        <v>19</v>
      </c>
      <c r="G12" s="30"/>
      <c r="H12" s="30"/>
      <c r="I12" s="95" t="s">
        <v>20</v>
      </c>
      <c r="J12" s="53" t="str">
        <f>'Rekapitulácia stavby'!AN8</f>
        <v>Vyplň údaj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94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21</v>
      </c>
      <c r="E14" s="30"/>
      <c r="F14" s="30"/>
      <c r="G14" s="30"/>
      <c r="H14" s="30"/>
      <c r="I14" s="95" t="s">
        <v>22</v>
      </c>
      <c r="J14" s="22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">
        <v>23</v>
      </c>
      <c r="F15" s="30"/>
      <c r="G15" s="30"/>
      <c r="H15" s="30"/>
      <c r="I15" s="95" t="s">
        <v>24</v>
      </c>
      <c r="J15" s="22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94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25</v>
      </c>
      <c r="E17" s="30"/>
      <c r="F17" s="30"/>
      <c r="G17" s="30"/>
      <c r="H17" s="30"/>
      <c r="I17" s="95" t="s">
        <v>22</v>
      </c>
      <c r="J17" s="25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35" t="str">
        <f>'Rekapitulácia stavby'!E14</f>
        <v>Vyplň údaj</v>
      </c>
      <c r="F18" s="196"/>
      <c r="G18" s="196"/>
      <c r="H18" s="196"/>
      <c r="I18" s="95" t="s">
        <v>24</v>
      </c>
      <c r="J18" s="25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94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27</v>
      </c>
      <c r="E20" s="30"/>
      <c r="F20" s="30"/>
      <c r="G20" s="30"/>
      <c r="H20" s="30"/>
      <c r="I20" s="95" t="s">
        <v>22</v>
      </c>
      <c r="J20" s="22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95" t="s">
        <v>24</v>
      </c>
      <c r="J21" s="22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94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31</v>
      </c>
      <c r="E23" s="30"/>
      <c r="F23" s="30"/>
      <c r="G23" s="30"/>
      <c r="H23" s="30"/>
      <c r="I23" s="95" t="s">
        <v>22</v>
      </c>
      <c r="J23" s="22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95" t="s">
        <v>24</v>
      </c>
      <c r="J24" s="22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94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32</v>
      </c>
      <c r="E26" s="30"/>
      <c r="F26" s="30"/>
      <c r="G26" s="30"/>
      <c r="H26" s="30"/>
      <c r="I26" s="94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01" t="s">
        <v>1</v>
      </c>
      <c r="F27" s="201"/>
      <c r="G27" s="201"/>
      <c r="H27" s="201"/>
      <c r="I27" s="98"/>
      <c r="J27" s="96"/>
      <c r="K27" s="96"/>
      <c r="L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94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100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94"/>
      <c r="J30" s="69">
        <f>ROUND(J136,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100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102" t="s">
        <v>34</v>
      </c>
      <c r="J32" s="34" t="s">
        <v>36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3" t="s">
        <v>37</v>
      </c>
      <c r="E33" s="24" t="s">
        <v>38</v>
      </c>
      <c r="F33" s="104">
        <f>ROUND((SUM(BE136:BE264)),  2)</f>
        <v>0</v>
      </c>
      <c r="G33" s="30"/>
      <c r="H33" s="30"/>
      <c r="I33" s="105">
        <v>0.2</v>
      </c>
      <c r="J33" s="104">
        <f>ROUND(((SUM(BE136:BE264))*I33),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4" t="s">
        <v>39</v>
      </c>
      <c r="F34" s="104">
        <f>ROUND((SUM(BF136:BF264)),  2)</f>
        <v>0</v>
      </c>
      <c r="G34" s="30"/>
      <c r="H34" s="30"/>
      <c r="I34" s="105">
        <v>0.2</v>
      </c>
      <c r="J34" s="104">
        <f>ROUND(((SUM(BF136:BF264))*I34),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40</v>
      </c>
      <c r="F35" s="104">
        <f>ROUND((SUM(BG136:BG264)),  2)</f>
        <v>0</v>
      </c>
      <c r="G35" s="30"/>
      <c r="H35" s="30"/>
      <c r="I35" s="105">
        <v>0.2</v>
      </c>
      <c r="J35" s="104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41</v>
      </c>
      <c r="F36" s="104">
        <f>ROUND((SUM(BH136:BH264)),  2)</f>
        <v>0</v>
      </c>
      <c r="G36" s="30"/>
      <c r="H36" s="30"/>
      <c r="I36" s="105">
        <v>0.2</v>
      </c>
      <c r="J36" s="104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4" t="s">
        <v>42</v>
      </c>
      <c r="F37" s="104">
        <f>ROUND((SUM(BI136:BI264)),  2)</f>
        <v>0</v>
      </c>
      <c r="G37" s="30"/>
      <c r="H37" s="30"/>
      <c r="I37" s="105">
        <v>0</v>
      </c>
      <c r="J37" s="104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94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58"/>
      <c r="F39" s="58"/>
      <c r="G39" s="108" t="s">
        <v>44</v>
      </c>
      <c r="H39" s="109" t="s">
        <v>45</v>
      </c>
      <c r="I39" s="110"/>
      <c r="J39" s="111">
        <f>SUM(J30:J37)</f>
        <v>0</v>
      </c>
      <c r="K39" s="112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94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I41" s="91"/>
      <c r="L41" s="17"/>
    </row>
    <row r="42" spans="1:31" s="1" customFormat="1" ht="14.45" customHeight="1">
      <c r="B42" s="17"/>
      <c r="I42" s="91"/>
      <c r="L42" s="17"/>
    </row>
    <row r="43" spans="1:31" s="1" customFormat="1" ht="14.45" customHeight="1">
      <c r="B43" s="17"/>
      <c r="I43" s="91"/>
      <c r="L43" s="17"/>
    </row>
    <row r="44" spans="1:31" s="1" customFormat="1" ht="14.45" customHeight="1">
      <c r="B44" s="17"/>
      <c r="I44" s="91"/>
      <c r="L44" s="17"/>
    </row>
    <row r="45" spans="1:31" s="1" customFormat="1" ht="14.45" customHeight="1">
      <c r="B45" s="17"/>
      <c r="I45" s="91"/>
      <c r="L45" s="17"/>
    </row>
    <row r="46" spans="1:31" s="1" customFormat="1" ht="14.45" customHeight="1">
      <c r="B46" s="17"/>
      <c r="I46" s="91"/>
      <c r="L46" s="17"/>
    </row>
    <row r="47" spans="1:31" s="1" customFormat="1" ht="14.45" customHeight="1">
      <c r="B47" s="17"/>
      <c r="I47" s="91"/>
      <c r="L47" s="17"/>
    </row>
    <row r="48" spans="1:31" s="1" customFormat="1" ht="14.45" customHeight="1">
      <c r="B48" s="17"/>
      <c r="I48" s="91"/>
      <c r="L48" s="17"/>
    </row>
    <row r="49" spans="1:31" s="1" customFormat="1" ht="14.45" customHeight="1">
      <c r="B49" s="17"/>
      <c r="I49" s="91"/>
      <c r="L49" s="17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113"/>
      <c r="J50" s="42"/>
      <c r="K50" s="42"/>
      <c r="L50" s="40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3" t="s">
        <v>48</v>
      </c>
      <c r="E61" s="33"/>
      <c r="F61" s="114" t="s">
        <v>49</v>
      </c>
      <c r="G61" s="43" t="s">
        <v>48</v>
      </c>
      <c r="H61" s="33"/>
      <c r="I61" s="115"/>
      <c r="J61" s="116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117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3" t="s">
        <v>48</v>
      </c>
      <c r="E76" s="33"/>
      <c r="F76" s="114" t="s">
        <v>49</v>
      </c>
      <c r="G76" s="43" t="s">
        <v>48</v>
      </c>
      <c r="H76" s="33"/>
      <c r="I76" s="115"/>
      <c r="J76" s="116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118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119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8" t="s">
        <v>92</v>
      </c>
      <c r="D82" s="30"/>
      <c r="E82" s="30"/>
      <c r="F82" s="30"/>
      <c r="G82" s="30"/>
      <c r="H82" s="30"/>
      <c r="I82" s="94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94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4" t="s">
        <v>14</v>
      </c>
      <c r="D84" s="30"/>
      <c r="E84" s="30"/>
      <c r="F84" s="30"/>
      <c r="G84" s="30"/>
      <c r="H84" s="30"/>
      <c r="I84" s="94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0"/>
      <c r="D85" s="30"/>
      <c r="E85" s="232" t="str">
        <f>E7</f>
        <v>Oprava sociálnych zariadení 3., 2., 1. poschodie - SPŠ Elektrotechnická, Košice</v>
      </c>
      <c r="F85" s="233"/>
      <c r="G85" s="233"/>
      <c r="H85" s="233"/>
      <c r="I85" s="94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4" t="s">
        <v>90</v>
      </c>
      <c r="D86" s="30"/>
      <c r="E86" s="30"/>
      <c r="F86" s="30"/>
      <c r="G86" s="30"/>
      <c r="H86" s="30"/>
      <c r="I86" s="94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2" t="str">
        <f>E9</f>
        <v>02 - Oprava sociálnych zariadení 2. poschodie</v>
      </c>
      <c r="F87" s="234"/>
      <c r="G87" s="234"/>
      <c r="H87" s="234"/>
      <c r="I87" s="94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94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4" t="s">
        <v>18</v>
      </c>
      <c r="D89" s="30"/>
      <c r="E89" s="30"/>
      <c r="F89" s="22" t="str">
        <f>F12</f>
        <v>Komenského 44, Košice</v>
      </c>
      <c r="G89" s="30"/>
      <c r="H89" s="30"/>
      <c r="I89" s="95" t="s">
        <v>20</v>
      </c>
      <c r="J89" s="53" t="str">
        <f>IF(J12="","",J12)</f>
        <v>Vyplň údaj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94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4" t="s">
        <v>21</v>
      </c>
      <c r="D91" s="30"/>
      <c r="E91" s="30"/>
      <c r="F91" s="22" t="str">
        <f>E15</f>
        <v>SPŠ Elektrotechnická, Komenského 44, Košice</v>
      </c>
      <c r="G91" s="30"/>
      <c r="H91" s="30"/>
      <c r="I91" s="95" t="s">
        <v>27</v>
      </c>
      <c r="J91" s="28" t="str">
        <f>E21</f>
        <v xml:space="preserve"> 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4" t="s">
        <v>25</v>
      </c>
      <c r="D92" s="30"/>
      <c r="E92" s="30"/>
      <c r="F92" s="22" t="str">
        <f>IF(E18="","",E18)</f>
        <v>Vyplň údaj</v>
      </c>
      <c r="G92" s="30"/>
      <c r="H92" s="30"/>
      <c r="I92" s="95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94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20" t="s">
        <v>93</v>
      </c>
      <c r="D94" s="106"/>
      <c r="E94" s="106"/>
      <c r="F94" s="106"/>
      <c r="G94" s="106"/>
      <c r="H94" s="106"/>
      <c r="I94" s="121"/>
      <c r="J94" s="122" t="s">
        <v>94</v>
      </c>
      <c r="K94" s="106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94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23" t="s">
        <v>95</v>
      </c>
      <c r="D96" s="30"/>
      <c r="E96" s="30"/>
      <c r="F96" s="30"/>
      <c r="G96" s="30"/>
      <c r="H96" s="30"/>
      <c r="I96" s="94"/>
      <c r="J96" s="69">
        <f>J136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96</v>
      </c>
    </row>
    <row r="97" spans="2:12" s="9" customFormat="1" ht="24.95" customHeight="1">
      <c r="B97" s="124"/>
      <c r="D97" s="125" t="s">
        <v>97</v>
      </c>
      <c r="E97" s="126"/>
      <c r="F97" s="126"/>
      <c r="G97" s="126"/>
      <c r="H97" s="126"/>
      <c r="I97" s="127"/>
      <c r="J97" s="128">
        <f>J137</f>
        <v>0</v>
      </c>
      <c r="L97" s="124"/>
    </row>
    <row r="98" spans="2:12" s="10" customFormat="1" ht="19.899999999999999" customHeight="1">
      <c r="B98" s="129"/>
      <c r="D98" s="130" t="s">
        <v>98</v>
      </c>
      <c r="E98" s="131"/>
      <c r="F98" s="131"/>
      <c r="G98" s="131"/>
      <c r="H98" s="131"/>
      <c r="I98" s="132"/>
      <c r="J98" s="133">
        <f>J138</f>
        <v>0</v>
      </c>
      <c r="L98" s="129"/>
    </row>
    <row r="99" spans="2:12" s="10" customFormat="1" ht="19.899999999999999" customHeight="1">
      <c r="B99" s="129"/>
      <c r="D99" s="130" t="s">
        <v>99</v>
      </c>
      <c r="E99" s="131"/>
      <c r="F99" s="131"/>
      <c r="G99" s="131"/>
      <c r="H99" s="131"/>
      <c r="I99" s="132"/>
      <c r="J99" s="133">
        <f>J140</f>
        <v>0</v>
      </c>
      <c r="L99" s="129"/>
    </row>
    <row r="100" spans="2:12" s="10" customFormat="1" ht="19.899999999999999" customHeight="1">
      <c r="B100" s="129"/>
      <c r="D100" s="130" t="s">
        <v>100</v>
      </c>
      <c r="E100" s="131"/>
      <c r="F100" s="131"/>
      <c r="G100" s="131"/>
      <c r="H100" s="131"/>
      <c r="I100" s="132"/>
      <c r="J100" s="133">
        <f>J149</f>
        <v>0</v>
      </c>
      <c r="L100" s="129"/>
    </row>
    <row r="101" spans="2:12" s="10" customFormat="1" ht="19.899999999999999" customHeight="1">
      <c r="B101" s="129"/>
      <c r="D101" s="130" t="s">
        <v>101</v>
      </c>
      <c r="E101" s="131"/>
      <c r="F101" s="131"/>
      <c r="G101" s="131"/>
      <c r="H101" s="131"/>
      <c r="I101" s="132"/>
      <c r="J101" s="133">
        <f>J167</f>
        <v>0</v>
      </c>
      <c r="L101" s="129"/>
    </row>
    <row r="102" spans="2:12" s="9" customFormat="1" ht="24.95" customHeight="1">
      <c r="B102" s="124"/>
      <c r="D102" s="125" t="s">
        <v>102</v>
      </c>
      <c r="E102" s="126"/>
      <c r="F102" s="126"/>
      <c r="G102" s="126"/>
      <c r="H102" s="126"/>
      <c r="I102" s="127"/>
      <c r="J102" s="128">
        <f>J169</f>
        <v>0</v>
      </c>
      <c r="L102" s="124"/>
    </row>
    <row r="103" spans="2:12" s="10" customFormat="1" ht="19.899999999999999" customHeight="1">
      <c r="B103" s="129"/>
      <c r="D103" s="130" t="s">
        <v>103</v>
      </c>
      <c r="E103" s="131"/>
      <c r="F103" s="131"/>
      <c r="G103" s="131"/>
      <c r="H103" s="131"/>
      <c r="I103" s="132"/>
      <c r="J103" s="133">
        <f>J170</f>
        <v>0</v>
      </c>
      <c r="L103" s="129"/>
    </row>
    <row r="104" spans="2:12" s="10" customFormat="1" ht="19.899999999999999" customHeight="1">
      <c r="B104" s="129"/>
      <c r="D104" s="130" t="s">
        <v>104</v>
      </c>
      <c r="E104" s="131"/>
      <c r="F104" s="131"/>
      <c r="G104" s="131"/>
      <c r="H104" s="131"/>
      <c r="I104" s="132"/>
      <c r="J104" s="133">
        <f>J175</f>
        <v>0</v>
      </c>
      <c r="L104" s="129"/>
    </row>
    <row r="105" spans="2:12" s="10" customFormat="1" ht="19.899999999999999" customHeight="1">
      <c r="B105" s="129"/>
      <c r="D105" s="130" t="s">
        <v>105</v>
      </c>
      <c r="E105" s="131"/>
      <c r="F105" s="131"/>
      <c r="G105" s="131"/>
      <c r="H105" s="131"/>
      <c r="I105" s="132"/>
      <c r="J105" s="133">
        <f>J187</f>
        <v>0</v>
      </c>
      <c r="L105" s="129"/>
    </row>
    <row r="106" spans="2:12" s="10" customFormat="1" ht="19.899999999999999" customHeight="1">
      <c r="B106" s="129"/>
      <c r="D106" s="130" t="s">
        <v>106</v>
      </c>
      <c r="E106" s="131"/>
      <c r="F106" s="131"/>
      <c r="G106" s="131"/>
      <c r="H106" s="131"/>
      <c r="I106" s="132"/>
      <c r="J106" s="133">
        <f>J212</f>
        <v>0</v>
      </c>
      <c r="L106" s="129"/>
    </row>
    <row r="107" spans="2:12" s="10" customFormat="1" ht="19.899999999999999" customHeight="1">
      <c r="B107" s="129"/>
      <c r="D107" s="130" t="s">
        <v>107</v>
      </c>
      <c r="E107" s="131"/>
      <c r="F107" s="131"/>
      <c r="G107" s="131"/>
      <c r="H107" s="131"/>
      <c r="I107" s="132"/>
      <c r="J107" s="133">
        <f>J215</f>
        <v>0</v>
      </c>
      <c r="L107" s="129"/>
    </row>
    <row r="108" spans="2:12" s="10" customFormat="1" ht="19.899999999999999" customHeight="1">
      <c r="B108" s="129"/>
      <c r="D108" s="130" t="s">
        <v>108</v>
      </c>
      <c r="E108" s="131"/>
      <c r="F108" s="131"/>
      <c r="G108" s="131"/>
      <c r="H108" s="131"/>
      <c r="I108" s="132"/>
      <c r="J108" s="133">
        <f>J220</f>
        <v>0</v>
      </c>
      <c r="L108" s="129"/>
    </row>
    <row r="109" spans="2:12" s="10" customFormat="1" ht="19.899999999999999" customHeight="1">
      <c r="B109" s="129"/>
      <c r="D109" s="130" t="s">
        <v>109</v>
      </c>
      <c r="E109" s="131"/>
      <c r="F109" s="131"/>
      <c r="G109" s="131"/>
      <c r="H109" s="131"/>
      <c r="I109" s="132"/>
      <c r="J109" s="133">
        <f>J228</f>
        <v>0</v>
      </c>
      <c r="L109" s="129"/>
    </row>
    <row r="110" spans="2:12" s="10" customFormat="1" ht="19.899999999999999" customHeight="1">
      <c r="B110" s="129"/>
      <c r="D110" s="130" t="s">
        <v>110</v>
      </c>
      <c r="E110" s="131"/>
      <c r="F110" s="131"/>
      <c r="G110" s="131"/>
      <c r="H110" s="131"/>
      <c r="I110" s="132"/>
      <c r="J110" s="133">
        <f>J232</f>
        <v>0</v>
      </c>
      <c r="L110" s="129"/>
    </row>
    <row r="111" spans="2:12" s="10" customFormat="1" ht="19.899999999999999" customHeight="1">
      <c r="B111" s="129"/>
      <c r="D111" s="130" t="s">
        <v>111</v>
      </c>
      <c r="E111" s="131"/>
      <c r="F111" s="131"/>
      <c r="G111" s="131"/>
      <c r="H111" s="131"/>
      <c r="I111" s="132"/>
      <c r="J111" s="133">
        <f>J234</f>
        <v>0</v>
      </c>
      <c r="L111" s="129"/>
    </row>
    <row r="112" spans="2:12" s="10" customFormat="1" ht="19.899999999999999" customHeight="1">
      <c r="B112" s="129"/>
      <c r="D112" s="130" t="s">
        <v>112</v>
      </c>
      <c r="E112" s="131"/>
      <c r="F112" s="131"/>
      <c r="G112" s="131"/>
      <c r="H112" s="131"/>
      <c r="I112" s="132"/>
      <c r="J112" s="133">
        <f>J243</f>
        <v>0</v>
      </c>
      <c r="L112" s="129"/>
    </row>
    <row r="113" spans="1:31" s="10" customFormat="1" ht="19.899999999999999" customHeight="1">
      <c r="B113" s="129"/>
      <c r="D113" s="130" t="s">
        <v>113</v>
      </c>
      <c r="E113" s="131"/>
      <c r="F113" s="131"/>
      <c r="G113" s="131"/>
      <c r="H113" s="131"/>
      <c r="I113" s="132"/>
      <c r="J113" s="133">
        <f>J252</f>
        <v>0</v>
      </c>
      <c r="L113" s="129"/>
    </row>
    <row r="114" spans="1:31" s="9" customFormat="1" ht="24.95" customHeight="1">
      <c r="B114" s="124"/>
      <c r="D114" s="125" t="s">
        <v>114</v>
      </c>
      <c r="E114" s="126"/>
      <c r="F114" s="126"/>
      <c r="G114" s="126"/>
      <c r="H114" s="126"/>
      <c r="I114" s="127"/>
      <c r="J114" s="128">
        <f>J254</f>
        <v>0</v>
      </c>
      <c r="L114" s="124"/>
    </row>
    <row r="115" spans="1:31" s="10" customFormat="1" ht="19.899999999999999" customHeight="1">
      <c r="B115" s="129"/>
      <c r="D115" s="130" t="s">
        <v>115</v>
      </c>
      <c r="E115" s="131"/>
      <c r="F115" s="131"/>
      <c r="G115" s="131"/>
      <c r="H115" s="131"/>
      <c r="I115" s="132"/>
      <c r="J115" s="133">
        <f>J255</f>
        <v>0</v>
      </c>
      <c r="L115" s="129"/>
    </row>
    <row r="116" spans="1:31" s="10" customFormat="1" ht="19.899999999999999" customHeight="1">
      <c r="B116" s="129"/>
      <c r="D116" s="130" t="s">
        <v>116</v>
      </c>
      <c r="E116" s="131"/>
      <c r="F116" s="131"/>
      <c r="G116" s="131"/>
      <c r="H116" s="131"/>
      <c r="I116" s="132"/>
      <c r="J116" s="133">
        <f>J263</f>
        <v>0</v>
      </c>
      <c r="L116" s="129"/>
    </row>
    <row r="117" spans="1:31" s="2" customFormat="1" ht="21.75" customHeight="1">
      <c r="A117" s="30"/>
      <c r="B117" s="31"/>
      <c r="C117" s="30"/>
      <c r="D117" s="30"/>
      <c r="E117" s="30"/>
      <c r="F117" s="30"/>
      <c r="G117" s="30"/>
      <c r="H117" s="30"/>
      <c r="I117" s="94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5" customHeight="1">
      <c r="A118" s="30"/>
      <c r="B118" s="45"/>
      <c r="C118" s="46"/>
      <c r="D118" s="46"/>
      <c r="E118" s="46"/>
      <c r="F118" s="46"/>
      <c r="G118" s="46"/>
      <c r="H118" s="46"/>
      <c r="I118" s="118"/>
      <c r="J118" s="46"/>
      <c r="K118" s="46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22" spans="1:31" s="2" customFormat="1" ht="6.95" customHeight="1">
      <c r="A122" s="30"/>
      <c r="B122" s="47"/>
      <c r="C122" s="48"/>
      <c r="D122" s="48"/>
      <c r="E122" s="48"/>
      <c r="F122" s="48"/>
      <c r="G122" s="48"/>
      <c r="H122" s="48"/>
      <c r="I122" s="119"/>
      <c r="J122" s="48"/>
      <c r="K122" s="48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24.95" customHeight="1">
      <c r="A123" s="30"/>
      <c r="B123" s="31"/>
      <c r="C123" s="18" t="s">
        <v>117</v>
      </c>
      <c r="D123" s="30"/>
      <c r="E123" s="30"/>
      <c r="F123" s="30"/>
      <c r="G123" s="30"/>
      <c r="H123" s="30"/>
      <c r="I123" s="94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94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>
      <c r="A125" s="30"/>
      <c r="B125" s="31"/>
      <c r="C125" s="24" t="s">
        <v>14</v>
      </c>
      <c r="D125" s="30"/>
      <c r="E125" s="30"/>
      <c r="F125" s="30"/>
      <c r="G125" s="30"/>
      <c r="H125" s="30"/>
      <c r="I125" s="94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23.25" customHeight="1">
      <c r="A126" s="30"/>
      <c r="B126" s="31"/>
      <c r="C126" s="30"/>
      <c r="D126" s="30"/>
      <c r="E126" s="232" t="str">
        <f>E7</f>
        <v>Oprava sociálnych zariadení 3., 2., 1. poschodie - SPŠ Elektrotechnická, Košice</v>
      </c>
      <c r="F126" s="233"/>
      <c r="G126" s="233"/>
      <c r="H126" s="233"/>
      <c r="I126" s="94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>
      <c r="A127" s="30"/>
      <c r="B127" s="31"/>
      <c r="C127" s="24" t="s">
        <v>90</v>
      </c>
      <c r="D127" s="30"/>
      <c r="E127" s="30"/>
      <c r="F127" s="30"/>
      <c r="G127" s="30"/>
      <c r="H127" s="30"/>
      <c r="I127" s="94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>
      <c r="A128" s="30"/>
      <c r="B128" s="31"/>
      <c r="C128" s="30"/>
      <c r="D128" s="30"/>
      <c r="E128" s="212" t="str">
        <f>E9</f>
        <v>02 - Oprava sociálnych zariadení 2. poschodie</v>
      </c>
      <c r="F128" s="234"/>
      <c r="G128" s="234"/>
      <c r="H128" s="234"/>
      <c r="I128" s="94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6.95" customHeight="1">
      <c r="A129" s="30"/>
      <c r="B129" s="31"/>
      <c r="C129" s="30"/>
      <c r="D129" s="30"/>
      <c r="E129" s="30"/>
      <c r="F129" s="30"/>
      <c r="G129" s="30"/>
      <c r="H129" s="30"/>
      <c r="I129" s="94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>
      <c r="A130" s="30"/>
      <c r="B130" s="31"/>
      <c r="C130" s="24" t="s">
        <v>18</v>
      </c>
      <c r="D130" s="30"/>
      <c r="E130" s="30"/>
      <c r="F130" s="22" t="str">
        <f>F12</f>
        <v>Komenského 44, Košice</v>
      </c>
      <c r="G130" s="30"/>
      <c r="H130" s="30"/>
      <c r="I130" s="95" t="s">
        <v>20</v>
      </c>
      <c r="J130" s="53" t="str">
        <f>IF(J12="","",J12)</f>
        <v>Vyplň údaj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94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" customHeight="1">
      <c r="A132" s="30"/>
      <c r="B132" s="31"/>
      <c r="C132" s="24" t="s">
        <v>21</v>
      </c>
      <c r="D132" s="30"/>
      <c r="E132" s="30"/>
      <c r="F132" s="22" t="str">
        <f>E15</f>
        <v>SPŠ Elektrotechnická, Komenského 44, Košice</v>
      </c>
      <c r="G132" s="30"/>
      <c r="H132" s="30"/>
      <c r="I132" s="95" t="s">
        <v>27</v>
      </c>
      <c r="J132" s="28" t="str">
        <f>E21</f>
        <v xml:space="preserve"> 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" customHeight="1">
      <c r="A133" s="30"/>
      <c r="B133" s="31"/>
      <c r="C133" s="24" t="s">
        <v>25</v>
      </c>
      <c r="D133" s="30"/>
      <c r="E133" s="30"/>
      <c r="F133" s="22" t="str">
        <f>IF(E18="","",E18)</f>
        <v>Vyplň údaj</v>
      </c>
      <c r="G133" s="30"/>
      <c r="H133" s="30"/>
      <c r="I133" s="95" t="s">
        <v>31</v>
      </c>
      <c r="J133" s="28" t="str">
        <f>E24</f>
        <v xml:space="preserve"> 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35" customHeight="1">
      <c r="A134" s="30"/>
      <c r="B134" s="31"/>
      <c r="C134" s="30"/>
      <c r="D134" s="30"/>
      <c r="E134" s="30"/>
      <c r="F134" s="30"/>
      <c r="G134" s="30"/>
      <c r="H134" s="30"/>
      <c r="I134" s="94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>
      <c r="A135" s="134"/>
      <c r="B135" s="135"/>
      <c r="C135" s="136" t="s">
        <v>118</v>
      </c>
      <c r="D135" s="137" t="s">
        <v>58</v>
      </c>
      <c r="E135" s="137" t="s">
        <v>54</v>
      </c>
      <c r="F135" s="137" t="s">
        <v>55</v>
      </c>
      <c r="G135" s="137" t="s">
        <v>119</v>
      </c>
      <c r="H135" s="137" t="s">
        <v>120</v>
      </c>
      <c r="I135" s="138" t="s">
        <v>121</v>
      </c>
      <c r="J135" s="139" t="s">
        <v>94</v>
      </c>
      <c r="K135" s="140" t="s">
        <v>122</v>
      </c>
      <c r="L135" s="141"/>
      <c r="M135" s="60" t="s">
        <v>1</v>
      </c>
      <c r="N135" s="61" t="s">
        <v>37</v>
      </c>
      <c r="O135" s="61" t="s">
        <v>123</v>
      </c>
      <c r="P135" s="61" t="s">
        <v>124</v>
      </c>
      <c r="Q135" s="61" t="s">
        <v>125</v>
      </c>
      <c r="R135" s="61" t="s">
        <v>126</v>
      </c>
      <c r="S135" s="61" t="s">
        <v>127</v>
      </c>
      <c r="T135" s="62" t="s">
        <v>128</v>
      </c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</row>
    <row r="136" spans="1:65" s="2" customFormat="1" ht="22.9" customHeight="1">
      <c r="A136" s="30"/>
      <c r="B136" s="31"/>
      <c r="C136" s="67" t="s">
        <v>95</v>
      </c>
      <c r="D136" s="30"/>
      <c r="E136" s="30"/>
      <c r="F136" s="30"/>
      <c r="G136" s="30"/>
      <c r="H136" s="30"/>
      <c r="I136" s="94"/>
      <c r="J136" s="142">
        <f>BK136</f>
        <v>0</v>
      </c>
      <c r="K136" s="30"/>
      <c r="L136" s="31"/>
      <c r="M136" s="63"/>
      <c r="N136" s="54"/>
      <c r="O136" s="64"/>
      <c r="P136" s="143">
        <f>P137+P169+P254</f>
        <v>0</v>
      </c>
      <c r="Q136" s="64"/>
      <c r="R136" s="143">
        <f>R137+R169+R254</f>
        <v>3.6631378500000005</v>
      </c>
      <c r="S136" s="64"/>
      <c r="T136" s="144">
        <f>T137+T169+T254</f>
        <v>5.9533329999999998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4" t="s">
        <v>72</v>
      </c>
      <c r="AU136" s="14" t="s">
        <v>96</v>
      </c>
      <c r="BK136" s="145">
        <f>BK137+BK169+BK254</f>
        <v>0</v>
      </c>
    </row>
    <row r="137" spans="1:65" s="12" customFormat="1" ht="25.9" customHeight="1">
      <c r="B137" s="146"/>
      <c r="D137" s="147" t="s">
        <v>72</v>
      </c>
      <c r="E137" s="148" t="s">
        <v>129</v>
      </c>
      <c r="F137" s="148" t="s">
        <v>130</v>
      </c>
      <c r="I137" s="149"/>
      <c r="J137" s="150">
        <f>BK137</f>
        <v>0</v>
      </c>
      <c r="L137" s="146"/>
      <c r="M137" s="151"/>
      <c r="N137" s="152"/>
      <c r="O137" s="152"/>
      <c r="P137" s="153">
        <f>P138+P140+P149+P167</f>
        <v>0</v>
      </c>
      <c r="Q137" s="152"/>
      <c r="R137" s="153">
        <f>R138+R140+R149+R167</f>
        <v>2.2957535900000003</v>
      </c>
      <c r="S137" s="152"/>
      <c r="T137" s="154">
        <f>T138+T140+T149+T167</f>
        <v>5.5895479999999997</v>
      </c>
      <c r="AR137" s="147" t="s">
        <v>81</v>
      </c>
      <c r="AT137" s="155" t="s">
        <v>72</v>
      </c>
      <c r="AU137" s="155" t="s">
        <v>73</v>
      </c>
      <c r="AY137" s="147" t="s">
        <v>131</v>
      </c>
      <c r="BK137" s="156">
        <f>BK138+BK140+BK149+BK167</f>
        <v>0</v>
      </c>
    </row>
    <row r="138" spans="1:65" s="12" customFormat="1" ht="22.9" customHeight="1">
      <c r="B138" s="146"/>
      <c r="D138" s="147" t="s">
        <v>72</v>
      </c>
      <c r="E138" s="157" t="s">
        <v>132</v>
      </c>
      <c r="F138" s="157" t="s">
        <v>133</v>
      </c>
      <c r="I138" s="149"/>
      <c r="J138" s="158">
        <f>BK138</f>
        <v>0</v>
      </c>
      <c r="L138" s="146"/>
      <c r="M138" s="151"/>
      <c r="N138" s="152"/>
      <c r="O138" s="152"/>
      <c r="P138" s="153">
        <f>P139</f>
        <v>0</v>
      </c>
      <c r="Q138" s="152"/>
      <c r="R138" s="153">
        <f>R139</f>
        <v>0.27329059999999999</v>
      </c>
      <c r="S138" s="152"/>
      <c r="T138" s="154">
        <f>T139</f>
        <v>0</v>
      </c>
      <c r="AR138" s="147" t="s">
        <v>81</v>
      </c>
      <c r="AT138" s="155" t="s">
        <v>72</v>
      </c>
      <c r="AU138" s="155" t="s">
        <v>81</v>
      </c>
      <c r="AY138" s="147" t="s">
        <v>131</v>
      </c>
      <c r="BK138" s="156">
        <f>BK139</f>
        <v>0</v>
      </c>
    </row>
    <row r="139" spans="1:65" s="2" customFormat="1" ht="21.75" customHeight="1">
      <c r="A139" s="30"/>
      <c r="B139" s="159"/>
      <c r="C139" s="160" t="s">
        <v>81</v>
      </c>
      <c r="D139" s="160" t="s">
        <v>134</v>
      </c>
      <c r="E139" s="161" t="s">
        <v>135</v>
      </c>
      <c r="F139" s="162" t="s">
        <v>136</v>
      </c>
      <c r="G139" s="163" t="s">
        <v>137</v>
      </c>
      <c r="H139" s="164">
        <v>5.0599999999999996</v>
      </c>
      <c r="I139" s="165"/>
      <c r="J139" s="164">
        <f>ROUND(I139*H139,3)</f>
        <v>0</v>
      </c>
      <c r="K139" s="166"/>
      <c r="L139" s="31"/>
      <c r="M139" s="167" t="s">
        <v>1</v>
      </c>
      <c r="N139" s="168" t="s">
        <v>39</v>
      </c>
      <c r="O139" s="56"/>
      <c r="P139" s="169">
        <f>O139*H139</f>
        <v>0</v>
      </c>
      <c r="Q139" s="169">
        <v>5.4010000000000002E-2</v>
      </c>
      <c r="R139" s="169">
        <f>Q139*H139</f>
        <v>0.27329059999999999</v>
      </c>
      <c r="S139" s="169">
        <v>0</v>
      </c>
      <c r="T139" s="170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3">
        <f>ROUND(I139*H139,3)</f>
        <v>0</v>
      </c>
      <c r="BL139" s="14" t="s">
        <v>138</v>
      </c>
      <c r="BM139" s="171" t="s">
        <v>140</v>
      </c>
    </row>
    <row r="140" spans="1:65" s="12" customFormat="1" ht="22.9" customHeight="1">
      <c r="B140" s="146"/>
      <c r="D140" s="147" t="s">
        <v>72</v>
      </c>
      <c r="E140" s="157" t="s">
        <v>141</v>
      </c>
      <c r="F140" s="157" t="s">
        <v>142</v>
      </c>
      <c r="I140" s="149"/>
      <c r="J140" s="158">
        <f>BK140</f>
        <v>0</v>
      </c>
      <c r="L140" s="146"/>
      <c r="M140" s="151"/>
      <c r="N140" s="152"/>
      <c r="O140" s="152"/>
      <c r="P140" s="153">
        <f>SUM(P141:P148)</f>
        <v>0</v>
      </c>
      <c r="Q140" s="152"/>
      <c r="R140" s="153">
        <f>SUM(R141:R148)</f>
        <v>1.9156870200000002</v>
      </c>
      <c r="S140" s="152"/>
      <c r="T140" s="154">
        <f>SUM(T141:T148)</f>
        <v>0</v>
      </c>
      <c r="AR140" s="147" t="s">
        <v>81</v>
      </c>
      <c r="AT140" s="155" t="s">
        <v>72</v>
      </c>
      <c r="AU140" s="155" t="s">
        <v>81</v>
      </c>
      <c r="AY140" s="147" t="s">
        <v>131</v>
      </c>
      <c r="BK140" s="156">
        <f>SUM(BK141:BK148)</f>
        <v>0</v>
      </c>
    </row>
    <row r="141" spans="1:65" s="2" customFormat="1" ht="21.75" customHeight="1">
      <c r="A141" s="30"/>
      <c r="B141" s="159"/>
      <c r="C141" s="160" t="s">
        <v>139</v>
      </c>
      <c r="D141" s="160" t="s">
        <v>134</v>
      </c>
      <c r="E141" s="161" t="s">
        <v>143</v>
      </c>
      <c r="F141" s="162" t="s">
        <v>144</v>
      </c>
      <c r="G141" s="163" t="s">
        <v>137</v>
      </c>
      <c r="H141" s="164">
        <v>53.984000000000002</v>
      </c>
      <c r="I141" s="165"/>
      <c r="J141" s="164">
        <f t="shared" ref="J141:J148" si="0">ROUND(I141*H141,3)</f>
        <v>0</v>
      </c>
      <c r="K141" s="166"/>
      <c r="L141" s="31"/>
      <c r="M141" s="167" t="s">
        <v>1</v>
      </c>
      <c r="N141" s="168" t="s">
        <v>39</v>
      </c>
      <c r="O141" s="56"/>
      <c r="P141" s="169">
        <f t="shared" ref="P141:P148" si="1">O141*H141</f>
        <v>0</v>
      </c>
      <c r="Q141" s="169">
        <v>1.119E-2</v>
      </c>
      <c r="R141" s="169">
        <f t="shared" ref="R141:R148" si="2">Q141*H141</f>
        <v>0.60408096</v>
      </c>
      <c r="S141" s="169">
        <v>0</v>
      </c>
      <c r="T141" s="170">
        <f t="shared" ref="T141:T148" si="3"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 t="shared" ref="BE141:BE148" si="4">IF(N141="základná",J141,0)</f>
        <v>0</v>
      </c>
      <c r="BF141" s="172">
        <f t="shared" ref="BF141:BF148" si="5">IF(N141="znížená",J141,0)</f>
        <v>0</v>
      </c>
      <c r="BG141" s="172">
        <f t="shared" ref="BG141:BG148" si="6">IF(N141="zákl. prenesená",J141,0)</f>
        <v>0</v>
      </c>
      <c r="BH141" s="172">
        <f t="shared" ref="BH141:BH148" si="7">IF(N141="zníž. prenesená",J141,0)</f>
        <v>0</v>
      </c>
      <c r="BI141" s="172">
        <f t="shared" ref="BI141:BI148" si="8">IF(N141="nulová",J141,0)</f>
        <v>0</v>
      </c>
      <c r="BJ141" s="14" t="s">
        <v>139</v>
      </c>
      <c r="BK141" s="173">
        <f t="shared" ref="BK141:BK148" si="9">ROUND(I141*H141,3)</f>
        <v>0</v>
      </c>
      <c r="BL141" s="14" t="s">
        <v>138</v>
      </c>
      <c r="BM141" s="171" t="s">
        <v>145</v>
      </c>
    </row>
    <row r="142" spans="1:65" s="2" customFormat="1" ht="21.75" customHeight="1">
      <c r="A142" s="30"/>
      <c r="B142" s="159"/>
      <c r="C142" s="160" t="s">
        <v>132</v>
      </c>
      <c r="D142" s="160" t="s">
        <v>134</v>
      </c>
      <c r="E142" s="161" t="s">
        <v>146</v>
      </c>
      <c r="F142" s="162" t="s">
        <v>147</v>
      </c>
      <c r="G142" s="163" t="s">
        <v>137</v>
      </c>
      <c r="H142" s="164">
        <v>53.984000000000002</v>
      </c>
      <c r="I142" s="165"/>
      <c r="J142" s="164">
        <f t="shared" si="0"/>
        <v>0</v>
      </c>
      <c r="K142" s="166"/>
      <c r="L142" s="31"/>
      <c r="M142" s="167" t="s">
        <v>1</v>
      </c>
      <c r="N142" s="168" t="s">
        <v>39</v>
      </c>
      <c r="O142" s="56"/>
      <c r="P142" s="169">
        <f t="shared" si="1"/>
        <v>0</v>
      </c>
      <c r="Q142" s="169">
        <v>8.9300000000000004E-3</v>
      </c>
      <c r="R142" s="169">
        <f t="shared" si="2"/>
        <v>0.48207712000000003</v>
      </c>
      <c r="S142" s="169">
        <v>0</v>
      </c>
      <c r="T142" s="170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71" t="s">
        <v>138</v>
      </c>
      <c r="AT142" s="171" t="s">
        <v>134</v>
      </c>
      <c r="AU142" s="171" t="s">
        <v>139</v>
      </c>
      <c r="AY142" s="14" t="s">
        <v>131</v>
      </c>
      <c r="BE142" s="172">
        <f t="shared" si="4"/>
        <v>0</v>
      </c>
      <c r="BF142" s="172">
        <f t="shared" si="5"/>
        <v>0</v>
      </c>
      <c r="BG142" s="172">
        <f t="shared" si="6"/>
        <v>0</v>
      </c>
      <c r="BH142" s="172">
        <f t="shared" si="7"/>
        <v>0</v>
      </c>
      <c r="BI142" s="172">
        <f t="shared" si="8"/>
        <v>0</v>
      </c>
      <c r="BJ142" s="14" t="s">
        <v>139</v>
      </c>
      <c r="BK142" s="173">
        <f t="shared" si="9"/>
        <v>0</v>
      </c>
      <c r="BL142" s="14" t="s">
        <v>138</v>
      </c>
      <c r="BM142" s="171" t="s">
        <v>148</v>
      </c>
    </row>
    <row r="143" spans="1:65" s="2" customFormat="1" ht="16.5" customHeight="1">
      <c r="A143" s="30"/>
      <c r="B143" s="159"/>
      <c r="C143" s="160" t="s">
        <v>138</v>
      </c>
      <c r="D143" s="160" t="s">
        <v>134</v>
      </c>
      <c r="E143" s="161" t="s">
        <v>149</v>
      </c>
      <c r="F143" s="162" t="s">
        <v>150</v>
      </c>
      <c r="G143" s="163" t="s">
        <v>137</v>
      </c>
      <c r="H143" s="164">
        <v>53.984000000000002</v>
      </c>
      <c r="I143" s="165"/>
      <c r="J143" s="164">
        <f t="shared" si="0"/>
        <v>0</v>
      </c>
      <c r="K143" s="166"/>
      <c r="L143" s="31"/>
      <c r="M143" s="167" t="s">
        <v>1</v>
      </c>
      <c r="N143" s="168" t="s">
        <v>39</v>
      </c>
      <c r="O143" s="56"/>
      <c r="P143" s="169">
        <f t="shared" si="1"/>
        <v>0</v>
      </c>
      <c r="Q143" s="169">
        <v>4.0000000000000002E-4</v>
      </c>
      <c r="R143" s="169">
        <f t="shared" si="2"/>
        <v>2.1593600000000001E-2</v>
      </c>
      <c r="S143" s="169">
        <v>0</v>
      </c>
      <c r="T143" s="170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71" t="s">
        <v>138</v>
      </c>
      <c r="AT143" s="171" t="s">
        <v>134</v>
      </c>
      <c r="AU143" s="171" t="s">
        <v>139</v>
      </c>
      <c r="AY143" s="14" t="s">
        <v>131</v>
      </c>
      <c r="BE143" s="172">
        <f t="shared" si="4"/>
        <v>0</v>
      </c>
      <c r="BF143" s="172">
        <f t="shared" si="5"/>
        <v>0</v>
      </c>
      <c r="BG143" s="172">
        <f t="shared" si="6"/>
        <v>0</v>
      </c>
      <c r="BH143" s="172">
        <f t="shared" si="7"/>
        <v>0</v>
      </c>
      <c r="BI143" s="172">
        <f t="shared" si="8"/>
        <v>0</v>
      </c>
      <c r="BJ143" s="14" t="s">
        <v>139</v>
      </c>
      <c r="BK143" s="173">
        <f t="shared" si="9"/>
        <v>0</v>
      </c>
      <c r="BL143" s="14" t="s">
        <v>138</v>
      </c>
      <c r="BM143" s="171" t="s">
        <v>151</v>
      </c>
    </row>
    <row r="144" spans="1:65" s="2" customFormat="1" ht="21.75" customHeight="1">
      <c r="A144" s="30"/>
      <c r="B144" s="159"/>
      <c r="C144" s="160" t="s">
        <v>152</v>
      </c>
      <c r="D144" s="160" t="s">
        <v>134</v>
      </c>
      <c r="E144" s="161" t="s">
        <v>153</v>
      </c>
      <c r="F144" s="162" t="s">
        <v>154</v>
      </c>
      <c r="G144" s="163" t="s">
        <v>137</v>
      </c>
      <c r="H144" s="164">
        <v>70.433999999999997</v>
      </c>
      <c r="I144" s="165"/>
      <c r="J144" s="164">
        <f t="shared" si="0"/>
        <v>0</v>
      </c>
      <c r="K144" s="166"/>
      <c r="L144" s="31"/>
      <c r="M144" s="167" t="s">
        <v>1</v>
      </c>
      <c r="N144" s="168" t="s">
        <v>39</v>
      </c>
      <c r="O144" s="56"/>
      <c r="P144" s="169">
        <f t="shared" si="1"/>
        <v>0</v>
      </c>
      <c r="Q144" s="169">
        <v>4.15E-3</v>
      </c>
      <c r="R144" s="169">
        <f t="shared" si="2"/>
        <v>0.29230109999999998</v>
      </c>
      <c r="S144" s="169">
        <v>0</v>
      </c>
      <c r="T144" s="170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71" t="s">
        <v>138</v>
      </c>
      <c r="AT144" s="171" t="s">
        <v>134</v>
      </c>
      <c r="AU144" s="171" t="s">
        <v>139</v>
      </c>
      <c r="AY144" s="14" t="s">
        <v>131</v>
      </c>
      <c r="BE144" s="172">
        <f t="shared" si="4"/>
        <v>0</v>
      </c>
      <c r="BF144" s="172">
        <f t="shared" si="5"/>
        <v>0</v>
      </c>
      <c r="BG144" s="172">
        <f t="shared" si="6"/>
        <v>0</v>
      </c>
      <c r="BH144" s="172">
        <f t="shared" si="7"/>
        <v>0</v>
      </c>
      <c r="BI144" s="172">
        <f t="shared" si="8"/>
        <v>0</v>
      </c>
      <c r="BJ144" s="14" t="s">
        <v>139</v>
      </c>
      <c r="BK144" s="173">
        <f t="shared" si="9"/>
        <v>0</v>
      </c>
      <c r="BL144" s="14" t="s">
        <v>138</v>
      </c>
      <c r="BM144" s="171" t="s">
        <v>155</v>
      </c>
    </row>
    <row r="145" spans="1:65" s="2" customFormat="1" ht="16.5" customHeight="1">
      <c r="A145" s="30"/>
      <c r="B145" s="159"/>
      <c r="C145" s="160" t="s">
        <v>141</v>
      </c>
      <c r="D145" s="160" t="s">
        <v>134</v>
      </c>
      <c r="E145" s="161" t="s">
        <v>156</v>
      </c>
      <c r="F145" s="162" t="s">
        <v>157</v>
      </c>
      <c r="G145" s="163" t="s">
        <v>137</v>
      </c>
      <c r="H145" s="164">
        <v>17.138999999999999</v>
      </c>
      <c r="I145" s="165"/>
      <c r="J145" s="164">
        <f t="shared" si="0"/>
        <v>0</v>
      </c>
      <c r="K145" s="166"/>
      <c r="L145" s="31"/>
      <c r="M145" s="167" t="s">
        <v>1</v>
      </c>
      <c r="N145" s="168" t="s">
        <v>39</v>
      </c>
      <c r="O145" s="56"/>
      <c r="P145" s="169">
        <f t="shared" si="1"/>
        <v>0</v>
      </c>
      <c r="Q145" s="169">
        <v>8.1600000000000006E-3</v>
      </c>
      <c r="R145" s="169">
        <f t="shared" si="2"/>
        <v>0.13985424000000002</v>
      </c>
      <c r="S145" s="169">
        <v>0</v>
      </c>
      <c r="T145" s="170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71" t="s">
        <v>138</v>
      </c>
      <c r="AT145" s="171" t="s">
        <v>134</v>
      </c>
      <c r="AU145" s="171" t="s">
        <v>139</v>
      </c>
      <c r="AY145" s="14" t="s">
        <v>131</v>
      </c>
      <c r="BE145" s="172">
        <f t="shared" si="4"/>
        <v>0</v>
      </c>
      <c r="BF145" s="172">
        <f t="shared" si="5"/>
        <v>0</v>
      </c>
      <c r="BG145" s="172">
        <f t="shared" si="6"/>
        <v>0</v>
      </c>
      <c r="BH145" s="172">
        <f t="shared" si="7"/>
        <v>0</v>
      </c>
      <c r="BI145" s="172">
        <f t="shared" si="8"/>
        <v>0</v>
      </c>
      <c r="BJ145" s="14" t="s">
        <v>139</v>
      </c>
      <c r="BK145" s="173">
        <f t="shared" si="9"/>
        <v>0</v>
      </c>
      <c r="BL145" s="14" t="s">
        <v>138</v>
      </c>
      <c r="BM145" s="171" t="s">
        <v>158</v>
      </c>
    </row>
    <row r="146" spans="1:65" s="2" customFormat="1" ht="21.75" customHeight="1">
      <c r="A146" s="30"/>
      <c r="B146" s="159"/>
      <c r="C146" s="160" t="s">
        <v>159</v>
      </c>
      <c r="D146" s="160" t="s">
        <v>134</v>
      </c>
      <c r="E146" s="161" t="s">
        <v>160</v>
      </c>
      <c r="F146" s="162" t="s">
        <v>161</v>
      </c>
      <c r="G146" s="163" t="s">
        <v>162</v>
      </c>
      <c r="H146" s="164">
        <v>7</v>
      </c>
      <c r="I146" s="165"/>
      <c r="J146" s="164">
        <f t="shared" si="0"/>
        <v>0</v>
      </c>
      <c r="K146" s="166"/>
      <c r="L146" s="31"/>
      <c r="M146" s="167" t="s">
        <v>1</v>
      </c>
      <c r="N146" s="168" t="s">
        <v>39</v>
      </c>
      <c r="O146" s="56"/>
      <c r="P146" s="169">
        <f t="shared" si="1"/>
        <v>0</v>
      </c>
      <c r="Q146" s="169">
        <v>3.9640000000000002E-2</v>
      </c>
      <c r="R146" s="169">
        <f t="shared" si="2"/>
        <v>0.27748</v>
      </c>
      <c r="S146" s="169">
        <v>0</v>
      </c>
      <c r="T146" s="170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71" t="s">
        <v>138</v>
      </c>
      <c r="AT146" s="171" t="s">
        <v>134</v>
      </c>
      <c r="AU146" s="171" t="s">
        <v>139</v>
      </c>
      <c r="AY146" s="14" t="s">
        <v>131</v>
      </c>
      <c r="BE146" s="172">
        <f t="shared" si="4"/>
        <v>0</v>
      </c>
      <c r="BF146" s="172">
        <f t="shared" si="5"/>
        <v>0</v>
      </c>
      <c r="BG146" s="172">
        <f t="shared" si="6"/>
        <v>0</v>
      </c>
      <c r="BH146" s="172">
        <f t="shared" si="7"/>
        <v>0</v>
      </c>
      <c r="BI146" s="172">
        <f t="shared" si="8"/>
        <v>0</v>
      </c>
      <c r="BJ146" s="14" t="s">
        <v>139</v>
      </c>
      <c r="BK146" s="173">
        <f t="shared" si="9"/>
        <v>0</v>
      </c>
      <c r="BL146" s="14" t="s">
        <v>138</v>
      </c>
      <c r="BM146" s="171" t="s">
        <v>163</v>
      </c>
    </row>
    <row r="147" spans="1:65" s="2" customFormat="1" ht="16.5" customHeight="1">
      <c r="A147" s="30"/>
      <c r="B147" s="159"/>
      <c r="C147" s="174" t="s">
        <v>164</v>
      </c>
      <c r="D147" s="174" t="s">
        <v>165</v>
      </c>
      <c r="E147" s="175" t="s">
        <v>166</v>
      </c>
      <c r="F147" s="176" t="s">
        <v>167</v>
      </c>
      <c r="G147" s="177" t="s">
        <v>162</v>
      </c>
      <c r="H147" s="178">
        <v>1</v>
      </c>
      <c r="I147" s="179"/>
      <c r="J147" s="178">
        <f t="shared" si="0"/>
        <v>0</v>
      </c>
      <c r="K147" s="180"/>
      <c r="L147" s="181"/>
      <c r="M147" s="182" t="s">
        <v>1</v>
      </c>
      <c r="N147" s="183" t="s">
        <v>39</v>
      </c>
      <c r="O147" s="56"/>
      <c r="P147" s="169">
        <f t="shared" si="1"/>
        <v>0</v>
      </c>
      <c r="Q147" s="169">
        <v>1.43E-2</v>
      </c>
      <c r="R147" s="169">
        <f t="shared" si="2"/>
        <v>1.43E-2</v>
      </c>
      <c r="S147" s="169">
        <v>0</v>
      </c>
      <c r="T147" s="170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71" t="s">
        <v>164</v>
      </c>
      <c r="AT147" s="171" t="s">
        <v>165</v>
      </c>
      <c r="AU147" s="171" t="s">
        <v>139</v>
      </c>
      <c r="AY147" s="14" t="s">
        <v>131</v>
      </c>
      <c r="BE147" s="172">
        <f t="shared" si="4"/>
        <v>0</v>
      </c>
      <c r="BF147" s="172">
        <f t="shared" si="5"/>
        <v>0</v>
      </c>
      <c r="BG147" s="172">
        <f t="shared" si="6"/>
        <v>0</v>
      </c>
      <c r="BH147" s="172">
        <f t="shared" si="7"/>
        <v>0</v>
      </c>
      <c r="BI147" s="172">
        <f t="shared" si="8"/>
        <v>0</v>
      </c>
      <c r="BJ147" s="14" t="s">
        <v>139</v>
      </c>
      <c r="BK147" s="173">
        <f t="shared" si="9"/>
        <v>0</v>
      </c>
      <c r="BL147" s="14" t="s">
        <v>138</v>
      </c>
      <c r="BM147" s="171" t="s">
        <v>168</v>
      </c>
    </row>
    <row r="148" spans="1:65" s="2" customFormat="1" ht="16.5" customHeight="1">
      <c r="A148" s="30"/>
      <c r="B148" s="159"/>
      <c r="C148" s="174" t="s">
        <v>169</v>
      </c>
      <c r="D148" s="174" t="s">
        <v>165</v>
      </c>
      <c r="E148" s="175" t="s">
        <v>170</v>
      </c>
      <c r="F148" s="176" t="s">
        <v>171</v>
      </c>
      <c r="G148" s="177" t="s">
        <v>162</v>
      </c>
      <c r="H148" s="178">
        <v>6</v>
      </c>
      <c r="I148" s="179"/>
      <c r="J148" s="178">
        <f t="shared" si="0"/>
        <v>0</v>
      </c>
      <c r="K148" s="180"/>
      <c r="L148" s="181"/>
      <c r="M148" s="182" t="s">
        <v>1</v>
      </c>
      <c r="N148" s="183" t="s">
        <v>39</v>
      </c>
      <c r="O148" s="56"/>
      <c r="P148" s="169">
        <f t="shared" si="1"/>
        <v>0</v>
      </c>
      <c r="Q148" s="169">
        <v>1.4E-2</v>
      </c>
      <c r="R148" s="169">
        <f t="shared" si="2"/>
        <v>8.4000000000000005E-2</v>
      </c>
      <c r="S148" s="169">
        <v>0</v>
      </c>
      <c r="T148" s="170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71" t="s">
        <v>164</v>
      </c>
      <c r="AT148" s="171" t="s">
        <v>165</v>
      </c>
      <c r="AU148" s="171" t="s">
        <v>139</v>
      </c>
      <c r="AY148" s="14" t="s">
        <v>131</v>
      </c>
      <c r="BE148" s="172">
        <f t="shared" si="4"/>
        <v>0</v>
      </c>
      <c r="BF148" s="172">
        <f t="shared" si="5"/>
        <v>0</v>
      </c>
      <c r="BG148" s="172">
        <f t="shared" si="6"/>
        <v>0</v>
      </c>
      <c r="BH148" s="172">
        <f t="shared" si="7"/>
        <v>0</v>
      </c>
      <c r="BI148" s="172">
        <f t="shared" si="8"/>
        <v>0</v>
      </c>
      <c r="BJ148" s="14" t="s">
        <v>139</v>
      </c>
      <c r="BK148" s="173">
        <f t="shared" si="9"/>
        <v>0</v>
      </c>
      <c r="BL148" s="14" t="s">
        <v>138</v>
      </c>
      <c r="BM148" s="171" t="s">
        <v>172</v>
      </c>
    </row>
    <row r="149" spans="1:65" s="12" customFormat="1" ht="22.9" customHeight="1">
      <c r="B149" s="146"/>
      <c r="D149" s="147" t="s">
        <v>72</v>
      </c>
      <c r="E149" s="157" t="s">
        <v>169</v>
      </c>
      <c r="F149" s="157" t="s">
        <v>173</v>
      </c>
      <c r="I149" s="149"/>
      <c r="J149" s="158">
        <f>BK149</f>
        <v>0</v>
      </c>
      <c r="L149" s="146"/>
      <c r="M149" s="151"/>
      <c r="N149" s="152"/>
      <c r="O149" s="152"/>
      <c r="P149" s="153">
        <f>SUM(P150:P166)</f>
        <v>0</v>
      </c>
      <c r="Q149" s="152"/>
      <c r="R149" s="153">
        <f>SUM(R150:R166)</f>
        <v>0.10677596999999998</v>
      </c>
      <c r="S149" s="152"/>
      <c r="T149" s="154">
        <f>SUM(T150:T166)</f>
        <v>5.5895479999999997</v>
      </c>
      <c r="AR149" s="147" t="s">
        <v>81</v>
      </c>
      <c r="AT149" s="155" t="s">
        <v>72</v>
      </c>
      <c r="AU149" s="155" t="s">
        <v>81</v>
      </c>
      <c r="AY149" s="147" t="s">
        <v>131</v>
      </c>
      <c r="BK149" s="156">
        <f>SUM(BK150:BK166)</f>
        <v>0</v>
      </c>
    </row>
    <row r="150" spans="1:65" s="2" customFormat="1" ht="21.75" customHeight="1">
      <c r="A150" s="30"/>
      <c r="B150" s="159"/>
      <c r="C150" s="160" t="s">
        <v>174</v>
      </c>
      <c r="D150" s="160" t="s">
        <v>134</v>
      </c>
      <c r="E150" s="161" t="s">
        <v>175</v>
      </c>
      <c r="F150" s="162" t="s">
        <v>176</v>
      </c>
      <c r="G150" s="163" t="s">
        <v>137</v>
      </c>
      <c r="H150" s="164">
        <v>17.138999999999999</v>
      </c>
      <c r="I150" s="165"/>
      <c r="J150" s="164">
        <f t="shared" ref="J150:J166" si="10">ROUND(I150*H150,3)</f>
        <v>0</v>
      </c>
      <c r="K150" s="166"/>
      <c r="L150" s="31"/>
      <c r="M150" s="167" t="s">
        <v>1</v>
      </c>
      <c r="N150" s="168" t="s">
        <v>39</v>
      </c>
      <c r="O150" s="56"/>
      <c r="P150" s="169">
        <f t="shared" ref="P150:P166" si="11">O150*H150</f>
        <v>0</v>
      </c>
      <c r="Q150" s="169">
        <v>6.1799999999999997E-3</v>
      </c>
      <c r="R150" s="169">
        <f t="shared" ref="R150:R166" si="12">Q150*H150</f>
        <v>0.10591901999999999</v>
      </c>
      <c r="S150" s="169">
        <v>0</v>
      </c>
      <c r="T150" s="170">
        <f t="shared" ref="T150:T166" si="13"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71" t="s">
        <v>138</v>
      </c>
      <c r="AT150" s="171" t="s">
        <v>134</v>
      </c>
      <c r="AU150" s="171" t="s">
        <v>139</v>
      </c>
      <c r="AY150" s="14" t="s">
        <v>131</v>
      </c>
      <c r="BE150" s="172">
        <f t="shared" ref="BE150:BE166" si="14">IF(N150="základná",J150,0)</f>
        <v>0</v>
      </c>
      <c r="BF150" s="172">
        <f t="shared" ref="BF150:BF166" si="15">IF(N150="znížená",J150,0)</f>
        <v>0</v>
      </c>
      <c r="BG150" s="172">
        <f t="shared" ref="BG150:BG166" si="16">IF(N150="zákl. prenesená",J150,0)</f>
        <v>0</v>
      </c>
      <c r="BH150" s="172">
        <f t="shared" ref="BH150:BH166" si="17">IF(N150="zníž. prenesená",J150,0)</f>
        <v>0</v>
      </c>
      <c r="BI150" s="172">
        <f t="shared" ref="BI150:BI166" si="18">IF(N150="nulová",J150,0)</f>
        <v>0</v>
      </c>
      <c r="BJ150" s="14" t="s">
        <v>139</v>
      </c>
      <c r="BK150" s="173">
        <f t="shared" ref="BK150:BK166" si="19">ROUND(I150*H150,3)</f>
        <v>0</v>
      </c>
      <c r="BL150" s="14" t="s">
        <v>138</v>
      </c>
      <c r="BM150" s="171" t="s">
        <v>177</v>
      </c>
    </row>
    <row r="151" spans="1:65" s="2" customFormat="1" ht="16.5" customHeight="1">
      <c r="A151" s="30"/>
      <c r="B151" s="159"/>
      <c r="C151" s="160" t="s">
        <v>178</v>
      </c>
      <c r="D151" s="160" t="s">
        <v>134</v>
      </c>
      <c r="E151" s="161" t="s">
        <v>179</v>
      </c>
      <c r="F151" s="162" t="s">
        <v>180</v>
      </c>
      <c r="G151" s="163" t="s">
        <v>137</v>
      </c>
      <c r="H151" s="164">
        <v>17.138999999999999</v>
      </c>
      <c r="I151" s="165"/>
      <c r="J151" s="164">
        <f t="shared" si="10"/>
        <v>0</v>
      </c>
      <c r="K151" s="166"/>
      <c r="L151" s="31"/>
      <c r="M151" s="167" t="s">
        <v>1</v>
      </c>
      <c r="N151" s="168" t="s">
        <v>39</v>
      </c>
      <c r="O151" s="56"/>
      <c r="P151" s="169">
        <f t="shared" si="11"/>
        <v>0</v>
      </c>
      <c r="Q151" s="169">
        <v>5.0000000000000002E-5</v>
      </c>
      <c r="R151" s="169">
        <f t="shared" si="12"/>
        <v>8.5694999999999999E-4</v>
      </c>
      <c r="S151" s="169">
        <v>0</v>
      </c>
      <c r="T151" s="170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71" t="s">
        <v>138</v>
      </c>
      <c r="AT151" s="171" t="s">
        <v>134</v>
      </c>
      <c r="AU151" s="171" t="s">
        <v>139</v>
      </c>
      <c r="AY151" s="14" t="s">
        <v>131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139</v>
      </c>
      <c r="BK151" s="173">
        <f t="shared" si="19"/>
        <v>0</v>
      </c>
      <c r="BL151" s="14" t="s">
        <v>138</v>
      </c>
      <c r="BM151" s="171" t="s">
        <v>181</v>
      </c>
    </row>
    <row r="152" spans="1:65" s="2" customFormat="1" ht="21.75" customHeight="1">
      <c r="A152" s="30"/>
      <c r="B152" s="159"/>
      <c r="C152" s="160" t="s">
        <v>182</v>
      </c>
      <c r="D152" s="160" t="s">
        <v>134</v>
      </c>
      <c r="E152" s="161" t="s">
        <v>183</v>
      </c>
      <c r="F152" s="162" t="s">
        <v>184</v>
      </c>
      <c r="G152" s="163" t="s">
        <v>137</v>
      </c>
      <c r="H152" s="164">
        <v>17.138999999999999</v>
      </c>
      <c r="I152" s="165"/>
      <c r="J152" s="164">
        <f t="shared" si="10"/>
        <v>0</v>
      </c>
      <c r="K152" s="166"/>
      <c r="L152" s="31"/>
      <c r="M152" s="167" t="s">
        <v>1</v>
      </c>
      <c r="N152" s="168" t="s">
        <v>39</v>
      </c>
      <c r="O152" s="56"/>
      <c r="P152" s="169">
        <f t="shared" si="11"/>
        <v>0</v>
      </c>
      <c r="Q152" s="169">
        <v>0</v>
      </c>
      <c r="R152" s="169">
        <f t="shared" si="12"/>
        <v>0</v>
      </c>
      <c r="S152" s="169">
        <v>0.02</v>
      </c>
      <c r="T152" s="170">
        <f t="shared" si="13"/>
        <v>0.34277999999999997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71" t="s">
        <v>138</v>
      </c>
      <c r="AT152" s="171" t="s">
        <v>134</v>
      </c>
      <c r="AU152" s="171" t="s">
        <v>139</v>
      </c>
      <c r="AY152" s="14" t="s">
        <v>131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139</v>
      </c>
      <c r="BK152" s="173">
        <f t="shared" si="19"/>
        <v>0</v>
      </c>
      <c r="BL152" s="14" t="s">
        <v>138</v>
      </c>
      <c r="BM152" s="171" t="s">
        <v>185</v>
      </c>
    </row>
    <row r="153" spans="1:65" s="2" customFormat="1" ht="21.75" customHeight="1">
      <c r="A153" s="30"/>
      <c r="B153" s="159"/>
      <c r="C153" s="160" t="s">
        <v>186</v>
      </c>
      <c r="D153" s="160" t="s">
        <v>134</v>
      </c>
      <c r="E153" s="161" t="s">
        <v>187</v>
      </c>
      <c r="F153" s="162" t="s">
        <v>188</v>
      </c>
      <c r="G153" s="163" t="s">
        <v>162</v>
      </c>
      <c r="H153" s="164">
        <v>7</v>
      </c>
      <c r="I153" s="165"/>
      <c r="J153" s="164">
        <f t="shared" si="10"/>
        <v>0</v>
      </c>
      <c r="K153" s="166"/>
      <c r="L153" s="31"/>
      <c r="M153" s="167" t="s">
        <v>1</v>
      </c>
      <c r="N153" s="168" t="s">
        <v>39</v>
      </c>
      <c r="O153" s="56"/>
      <c r="P153" s="169">
        <f t="shared" si="11"/>
        <v>0</v>
      </c>
      <c r="Q153" s="169">
        <v>0</v>
      </c>
      <c r="R153" s="169">
        <f t="shared" si="12"/>
        <v>0</v>
      </c>
      <c r="S153" s="169">
        <v>2.4E-2</v>
      </c>
      <c r="T153" s="170">
        <f t="shared" si="13"/>
        <v>0.16800000000000001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71" t="s">
        <v>138</v>
      </c>
      <c r="AT153" s="171" t="s">
        <v>134</v>
      </c>
      <c r="AU153" s="171" t="s">
        <v>139</v>
      </c>
      <c r="AY153" s="14" t="s">
        <v>131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139</v>
      </c>
      <c r="BK153" s="173">
        <f t="shared" si="19"/>
        <v>0</v>
      </c>
      <c r="BL153" s="14" t="s">
        <v>138</v>
      </c>
      <c r="BM153" s="171" t="s">
        <v>189</v>
      </c>
    </row>
    <row r="154" spans="1:65" s="2" customFormat="1" ht="16.5" customHeight="1">
      <c r="A154" s="30"/>
      <c r="B154" s="159"/>
      <c r="C154" s="160" t="s">
        <v>190</v>
      </c>
      <c r="D154" s="160" t="s">
        <v>134</v>
      </c>
      <c r="E154" s="161" t="s">
        <v>191</v>
      </c>
      <c r="F154" s="162" t="s">
        <v>192</v>
      </c>
      <c r="G154" s="163" t="s">
        <v>137</v>
      </c>
      <c r="H154" s="164">
        <v>5.0640000000000001</v>
      </c>
      <c r="I154" s="165"/>
      <c r="J154" s="164">
        <f t="shared" si="10"/>
        <v>0</v>
      </c>
      <c r="K154" s="166"/>
      <c r="L154" s="31"/>
      <c r="M154" s="167" t="s">
        <v>1</v>
      </c>
      <c r="N154" s="168" t="s">
        <v>39</v>
      </c>
      <c r="O154" s="56"/>
      <c r="P154" s="169">
        <f t="shared" si="11"/>
        <v>0</v>
      </c>
      <c r="Q154" s="169">
        <v>0</v>
      </c>
      <c r="R154" s="169">
        <f t="shared" si="12"/>
        <v>0</v>
      </c>
      <c r="S154" s="169">
        <v>2.4E-2</v>
      </c>
      <c r="T154" s="170">
        <f t="shared" si="13"/>
        <v>0.12153600000000001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71" t="s">
        <v>138</v>
      </c>
      <c r="AT154" s="171" t="s">
        <v>134</v>
      </c>
      <c r="AU154" s="171" t="s">
        <v>139</v>
      </c>
      <c r="AY154" s="14" t="s">
        <v>131</v>
      </c>
      <c r="BE154" s="172">
        <f t="shared" si="14"/>
        <v>0</v>
      </c>
      <c r="BF154" s="172">
        <f t="shared" si="15"/>
        <v>0</v>
      </c>
      <c r="BG154" s="172">
        <f t="shared" si="16"/>
        <v>0</v>
      </c>
      <c r="BH154" s="172">
        <f t="shared" si="17"/>
        <v>0</v>
      </c>
      <c r="BI154" s="172">
        <f t="shared" si="18"/>
        <v>0</v>
      </c>
      <c r="BJ154" s="14" t="s">
        <v>139</v>
      </c>
      <c r="BK154" s="173">
        <f t="shared" si="19"/>
        <v>0</v>
      </c>
      <c r="BL154" s="14" t="s">
        <v>138</v>
      </c>
      <c r="BM154" s="171" t="s">
        <v>193</v>
      </c>
    </row>
    <row r="155" spans="1:65" s="2" customFormat="1" ht="21.75" customHeight="1">
      <c r="A155" s="30"/>
      <c r="B155" s="159"/>
      <c r="C155" s="160" t="s">
        <v>194</v>
      </c>
      <c r="D155" s="160" t="s">
        <v>134</v>
      </c>
      <c r="E155" s="161" t="s">
        <v>195</v>
      </c>
      <c r="F155" s="162" t="s">
        <v>196</v>
      </c>
      <c r="G155" s="163" t="s">
        <v>137</v>
      </c>
      <c r="H155" s="164">
        <v>9.4</v>
      </c>
      <c r="I155" s="165"/>
      <c r="J155" s="164">
        <f t="shared" si="10"/>
        <v>0</v>
      </c>
      <c r="K155" s="166"/>
      <c r="L155" s="31"/>
      <c r="M155" s="167" t="s">
        <v>1</v>
      </c>
      <c r="N155" s="168" t="s">
        <v>39</v>
      </c>
      <c r="O155" s="56"/>
      <c r="P155" s="169">
        <f t="shared" si="11"/>
        <v>0</v>
      </c>
      <c r="Q155" s="169">
        <v>0</v>
      </c>
      <c r="R155" s="169">
        <f t="shared" si="12"/>
        <v>0</v>
      </c>
      <c r="S155" s="169">
        <v>7.5999999999999998E-2</v>
      </c>
      <c r="T155" s="170">
        <f t="shared" si="13"/>
        <v>0.71440000000000003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71" t="s">
        <v>138</v>
      </c>
      <c r="AT155" s="171" t="s">
        <v>134</v>
      </c>
      <c r="AU155" s="171" t="s">
        <v>139</v>
      </c>
      <c r="AY155" s="14" t="s">
        <v>131</v>
      </c>
      <c r="BE155" s="172">
        <f t="shared" si="14"/>
        <v>0</v>
      </c>
      <c r="BF155" s="172">
        <f t="shared" si="15"/>
        <v>0</v>
      </c>
      <c r="BG155" s="172">
        <f t="shared" si="16"/>
        <v>0</v>
      </c>
      <c r="BH155" s="172">
        <f t="shared" si="17"/>
        <v>0</v>
      </c>
      <c r="BI155" s="172">
        <f t="shared" si="18"/>
        <v>0</v>
      </c>
      <c r="BJ155" s="14" t="s">
        <v>139</v>
      </c>
      <c r="BK155" s="173">
        <f t="shared" si="19"/>
        <v>0</v>
      </c>
      <c r="BL155" s="14" t="s">
        <v>138</v>
      </c>
      <c r="BM155" s="171" t="s">
        <v>197</v>
      </c>
    </row>
    <row r="156" spans="1:65" s="2" customFormat="1" ht="21.75" customHeight="1">
      <c r="A156" s="30"/>
      <c r="B156" s="159"/>
      <c r="C156" s="160" t="s">
        <v>198</v>
      </c>
      <c r="D156" s="160" t="s">
        <v>134</v>
      </c>
      <c r="E156" s="161" t="s">
        <v>199</v>
      </c>
      <c r="F156" s="162" t="s">
        <v>200</v>
      </c>
      <c r="G156" s="163" t="s">
        <v>162</v>
      </c>
      <c r="H156" s="164">
        <v>1</v>
      </c>
      <c r="I156" s="165"/>
      <c r="J156" s="164">
        <f t="shared" si="10"/>
        <v>0</v>
      </c>
      <c r="K156" s="166"/>
      <c r="L156" s="31"/>
      <c r="M156" s="167" t="s">
        <v>1</v>
      </c>
      <c r="N156" s="168" t="s">
        <v>39</v>
      </c>
      <c r="O156" s="56"/>
      <c r="P156" s="169">
        <f t="shared" si="11"/>
        <v>0</v>
      </c>
      <c r="Q156" s="169">
        <v>0</v>
      </c>
      <c r="R156" s="169">
        <f t="shared" si="12"/>
        <v>0</v>
      </c>
      <c r="S156" s="169">
        <v>3.2000000000000001E-2</v>
      </c>
      <c r="T156" s="170">
        <f t="shared" si="13"/>
        <v>3.2000000000000001E-2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71" t="s">
        <v>138</v>
      </c>
      <c r="AT156" s="171" t="s">
        <v>134</v>
      </c>
      <c r="AU156" s="171" t="s">
        <v>139</v>
      </c>
      <c r="AY156" s="14" t="s">
        <v>131</v>
      </c>
      <c r="BE156" s="172">
        <f t="shared" si="14"/>
        <v>0</v>
      </c>
      <c r="BF156" s="172">
        <f t="shared" si="15"/>
        <v>0</v>
      </c>
      <c r="BG156" s="172">
        <f t="shared" si="16"/>
        <v>0</v>
      </c>
      <c r="BH156" s="172">
        <f t="shared" si="17"/>
        <v>0</v>
      </c>
      <c r="BI156" s="172">
        <f t="shared" si="18"/>
        <v>0</v>
      </c>
      <c r="BJ156" s="14" t="s">
        <v>139</v>
      </c>
      <c r="BK156" s="173">
        <f t="shared" si="19"/>
        <v>0</v>
      </c>
      <c r="BL156" s="14" t="s">
        <v>138</v>
      </c>
      <c r="BM156" s="171" t="s">
        <v>201</v>
      </c>
    </row>
    <row r="157" spans="1:65" s="2" customFormat="1" ht="33" customHeight="1">
      <c r="A157" s="30"/>
      <c r="B157" s="159"/>
      <c r="C157" s="160" t="s">
        <v>202</v>
      </c>
      <c r="D157" s="160" t="s">
        <v>134</v>
      </c>
      <c r="E157" s="161" t="s">
        <v>203</v>
      </c>
      <c r="F157" s="162" t="s">
        <v>204</v>
      </c>
      <c r="G157" s="163" t="s">
        <v>137</v>
      </c>
      <c r="H157" s="164">
        <v>61.923999999999999</v>
      </c>
      <c r="I157" s="165"/>
      <c r="J157" s="164">
        <f t="shared" si="10"/>
        <v>0</v>
      </c>
      <c r="K157" s="166"/>
      <c r="L157" s="31"/>
      <c r="M157" s="167" t="s">
        <v>1</v>
      </c>
      <c r="N157" s="168" t="s">
        <v>39</v>
      </c>
      <c r="O157" s="56"/>
      <c r="P157" s="169">
        <f t="shared" si="11"/>
        <v>0</v>
      </c>
      <c r="Q157" s="169">
        <v>0</v>
      </c>
      <c r="R157" s="169">
        <f t="shared" si="12"/>
        <v>0</v>
      </c>
      <c r="S157" s="169">
        <v>6.8000000000000005E-2</v>
      </c>
      <c r="T157" s="170">
        <f t="shared" si="13"/>
        <v>4.2108319999999999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71" t="s">
        <v>138</v>
      </c>
      <c r="AT157" s="171" t="s">
        <v>134</v>
      </c>
      <c r="AU157" s="171" t="s">
        <v>139</v>
      </c>
      <c r="AY157" s="14" t="s">
        <v>131</v>
      </c>
      <c r="BE157" s="172">
        <f t="shared" si="14"/>
        <v>0</v>
      </c>
      <c r="BF157" s="172">
        <f t="shared" si="15"/>
        <v>0</v>
      </c>
      <c r="BG157" s="172">
        <f t="shared" si="16"/>
        <v>0</v>
      </c>
      <c r="BH157" s="172">
        <f t="shared" si="17"/>
        <v>0</v>
      </c>
      <c r="BI157" s="172">
        <f t="shared" si="18"/>
        <v>0</v>
      </c>
      <c r="BJ157" s="14" t="s">
        <v>139</v>
      </c>
      <c r="BK157" s="173">
        <f t="shared" si="19"/>
        <v>0</v>
      </c>
      <c r="BL157" s="14" t="s">
        <v>138</v>
      </c>
      <c r="BM157" s="171" t="s">
        <v>205</v>
      </c>
    </row>
    <row r="158" spans="1:65" s="2" customFormat="1" ht="21.75" customHeight="1">
      <c r="A158" s="30"/>
      <c r="B158" s="159"/>
      <c r="C158" s="160" t="s">
        <v>206</v>
      </c>
      <c r="D158" s="160" t="s">
        <v>134</v>
      </c>
      <c r="E158" s="161" t="s">
        <v>207</v>
      </c>
      <c r="F158" s="162" t="s">
        <v>208</v>
      </c>
      <c r="G158" s="163" t="s">
        <v>209</v>
      </c>
      <c r="H158" s="164">
        <v>5.9530000000000003</v>
      </c>
      <c r="I158" s="165"/>
      <c r="J158" s="164">
        <f t="shared" si="10"/>
        <v>0</v>
      </c>
      <c r="K158" s="166"/>
      <c r="L158" s="31"/>
      <c r="M158" s="167" t="s">
        <v>1</v>
      </c>
      <c r="N158" s="168" t="s">
        <v>39</v>
      </c>
      <c r="O158" s="56"/>
      <c r="P158" s="169">
        <f t="shared" si="11"/>
        <v>0</v>
      </c>
      <c r="Q158" s="169">
        <v>0</v>
      </c>
      <c r="R158" s="169">
        <f t="shared" si="12"/>
        <v>0</v>
      </c>
      <c r="S158" s="169">
        <v>0</v>
      </c>
      <c r="T158" s="170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71" t="s">
        <v>138</v>
      </c>
      <c r="AT158" s="171" t="s">
        <v>134</v>
      </c>
      <c r="AU158" s="171" t="s">
        <v>139</v>
      </c>
      <c r="AY158" s="14" t="s">
        <v>131</v>
      </c>
      <c r="BE158" s="172">
        <f t="shared" si="14"/>
        <v>0</v>
      </c>
      <c r="BF158" s="172">
        <f t="shared" si="15"/>
        <v>0</v>
      </c>
      <c r="BG158" s="172">
        <f t="shared" si="16"/>
        <v>0</v>
      </c>
      <c r="BH158" s="172">
        <f t="shared" si="17"/>
        <v>0</v>
      </c>
      <c r="BI158" s="172">
        <f t="shared" si="18"/>
        <v>0</v>
      </c>
      <c r="BJ158" s="14" t="s">
        <v>139</v>
      </c>
      <c r="BK158" s="173">
        <f t="shared" si="19"/>
        <v>0</v>
      </c>
      <c r="BL158" s="14" t="s">
        <v>138</v>
      </c>
      <c r="BM158" s="171" t="s">
        <v>210</v>
      </c>
    </row>
    <row r="159" spans="1:65" s="2" customFormat="1" ht="21.75" customHeight="1">
      <c r="A159" s="30"/>
      <c r="B159" s="159"/>
      <c r="C159" s="160" t="s">
        <v>211</v>
      </c>
      <c r="D159" s="160" t="s">
        <v>134</v>
      </c>
      <c r="E159" s="161" t="s">
        <v>601</v>
      </c>
      <c r="F159" s="162" t="s">
        <v>602</v>
      </c>
      <c r="G159" s="163" t="s">
        <v>209</v>
      </c>
      <c r="H159" s="164">
        <v>5.9530000000000003</v>
      </c>
      <c r="I159" s="165"/>
      <c r="J159" s="164">
        <f t="shared" si="10"/>
        <v>0</v>
      </c>
      <c r="K159" s="166"/>
      <c r="L159" s="31"/>
      <c r="M159" s="167" t="s">
        <v>1</v>
      </c>
      <c r="N159" s="168" t="s">
        <v>39</v>
      </c>
      <c r="O159" s="56"/>
      <c r="P159" s="169">
        <f t="shared" si="11"/>
        <v>0</v>
      </c>
      <c r="Q159" s="169">
        <v>0</v>
      </c>
      <c r="R159" s="169">
        <f t="shared" si="12"/>
        <v>0</v>
      </c>
      <c r="S159" s="169">
        <v>0</v>
      </c>
      <c r="T159" s="170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71" t="s">
        <v>138</v>
      </c>
      <c r="AT159" s="171" t="s">
        <v>134</v>
      </c>
      <c r="AU159" s="171" t="s">
        <v>139</v>
      </c>
      <c r="AY159" s="14" t="s">
        <v>131</v>
      </c>
      <c r="BE159" s="172">
        <f t="shared" si="14"/>
        <v>0</v>
      </c>
      <c r="BF159" s="172">
        <f t="shared" si="15"/>
        <v>0</v>
      </c>
      <c r="BG159" s="172">
        <f t="shared" si="16"/>
        <v>0</v>
      </c>
      <c r="BH159" s="172">
        <f t="shared" si="17"/>
        <v>0</v>
      </c>
      <c r="BI159" s="172">
        <f t="shared" si="18"/>
        <v>0</v>
      </c>
      <c r="BJ159" s="14" t="s">
        <v>139</v>
      </c>
      <c r="BK159" s="173">
        <f t="shared" si="19"/>
        <v>0</v>
      </c>
      <c r="BL159" s="14" t="s">
        <v>138</v>
      </c>
      <c r="BM159" s="171" t="s">
        <v>603</v>
      </c>
    </row>
    <row r="160" spans="1:65" s="2" customFormat="1" ht="16.5" customHeight="1">
      <c r="A160" s="30"/>
      <c r="B160" s="159"/>
      <c r="C160" s="160" t="s">
        <v>7</v>
      </c>
      <c r="D160" s="160" t="s">
        <v>134</v>
      </c>
      <c r="E160" s="161" t="s">
        <v>212</v>
      </c>
      <c r="F160" s="162" t="s">
        <v>213</v>
      </c>
      <c r="G160" s="163" t="s">
        <v>209</v>
      </c>
      <c r="H160" s="164">
        <v>5.9530000000000003</v>
      </c>
      <c r="I160" s="165"/>
      <c r="J160" s="164">
        <f t="shared" si="10"/>
        <v>0</v>
      </c>
      <c r="K160" s="166"/>
      <c r="L160" s="31"/>
      <c r="M160" s="167" t="s">
        <v>1</v>
      </c>
      <c r="N160" s="168" t="s">
        <v>39</v>
      </c>
      <c r="O160" s="56"/>
      <c r="P160" s="169">
        <f t="shared" si="11"/>
        <v>0</v>
      </c>
      <c r="Q160" s="169">
        <v>0</v>
      </c>
      <c r="R160" s="169">
        <f t="shared" si="12"/>
        <v>0</v>
      </c>
      <c r="S160" s="169">
        <v>0</v>
      </c>
      <c r="T160" s="170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71" t="s">
        <v>138</v>
      </c>
      <c r="AT160" s="171" t="s">
        <v>134</v>
      </c>
      <c r="AU160" s="171" t="s">
        <v>139</v>
      </c>
      <c r="AY160" s="14" t="s">
        <v>131</v>
      </c>
      <c r="BE160" s="172">
        <f t="shared" si="14"/>
        <v>0</v>
      </c>
      <c r="BF160" s="172">
        <f t="shared" si="15"/>
        <v>0</v>
      </c>
      <c r="BG160" s="172">
        <f t="shared" si="16"/>
        <v>0</v>
      </c>
      <c r="BH160" s="172">
        <f t="shared" si="17"/>
        <v>0</v>
      </c>
      <c r="BI160" s="172">
        <f t="shared" si="18"/>
        <v>0</v>
      </c>
      <c r="BJ160" s="14" t="s">
        <v>139</v>
      </c>
      <c r="BK160" s="173">
        <f t="shared" si="19"/>
        <v>0</v>
      </c>
      <c r="BL160" s="14" t="s">
        <v>138</v>
      </c>
      <c r="BM160" s="171" t="s">
        <v>214</v>
      </c>
    </row>
    <row r="161" spans="1:65" s="2" customFormat="1" ht="21.75" customHeight="1">
      <c r="A161" s="30"/>
      <c r="B161" s="159"/>
      <c r="C161" s="160" t="s">
        <v>218</v>
      </c>
      <c r="D161" s="160" t="s">
        <v>134</v>
      </c>
      <c r="E161" s="161" t="s">
        <v>215</v>
      </c>
      <c r="F161" s="162" t="s">
        <v>216</v>
      </c>
      <c r="G161" s="163" t="s">
        <v>209</v>
      </c>
      <c r="H161" s="164">
        <v>113.107</v>
      </c>
      <c r="I161" s="165"/>
      <c r="J161" s="164">
        <f t="shared" si="10"/>
        <v>0</v>
      </c>
      <c r="K161" s="166"/>
      <c r="L161" s="31"/>
      <c r="M161" s="167" t="s">
        <v>1</v>
      </c>
      <c r="N161" s="168" t="s">
        <v>39</v>
      </c>
      <c r="O161" s="56"/>
      <c r="P161" s="169">
        <f t="shared" si="11"/>
        <v>0</v>
      </c>
      <c r="Q161" s="169">
        <v>0</v>
      </c>
      <c r="R161" s="169">
        <f t="shared" si="12"/>
        <v>0</v>
      </c>
      <c r="S161" s="169">
        <v>0</v>
      </c>
      <c r="T161" s="170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71" t="s">
        <v>138</v>
      </c>
      <c r="AT161" s="171" t="s">
        <v>134</v>
      </c>
      <c r="AU161" s="171" t="s">
        <v>139</v>
      </c>
      <c r="AY161" s="14" t="s">
        <v>131</v>
      </c>
      <c r="BE161" s="172">
        <f t="shared" si="14"/>
        <v>0</v>
      </c>
      <c r="BF161" s="172">
        <f t="shared" si="15"/>
        <v>0</v>
      </c>
      <c r="BG161" s="172">
        <f t="shared" si="16"/>
        <v>0</v>
      </c>
      <c r="BH161" s="172">
        <f t="shared" si="17"/>
        <v>0</v>
      </c>
      <c r="BI161" s="172">
        <f t="shared" si="18"/>
        <v>0</v>
      </c>
      <c r="BJ161" s="14" t="s">
        <v>139</v>
      </c>
      <c r="BK161" s="173">
        <f t="shared" si="19"/>
        <v>0</v>
      </c>
      <c r="BL161" s="14" t="s">
        <v>138</v>
      </c>
      <c r="BM161" s="171" t="s">
        <v>217</v>
      </c>
    </row>
    <row r="162" spans="1:65" s="2" customFormat="1" ht="21.75" customHeight="1">
      <c r="A162" s="30"/>
      <c r="B162" s="159"/>
      <c r="C162" s="160" t="s">
        <v>222</v>
      </c>
      <c r="D162" s="160" t="s">
        <v>134</v>
      </c>
      <c r="E162" s="161" t="s">
        <v>219</v>
      </c>
      <c r="F162" s="162" t="s">
        <v>220</v>
      </c>
      <c r="G162" s="163" t="s">
        <v>209</v>
      </c>
      <c r="H162" s="164">
        <v>5.9530000000000003</v>
      </c>
      <c r="I162" s="165"/>
      <c r="J162" s="164">
        <f t="shared" si="10"/>
        <v>0</v>
      </c>
      <c r="K162" s="166"/>
      <c r="L162" s="31"/>
      <c r="M162" s="167" t="s">
        <v>1</v>
      </c>
      <c r="N162" s="168" t="s">
        <v>39</v>
      </c>
      <c r="O162" s="56"/>
      <c r="P162" s="169">
        <f t="shared" si="11"/>
        <v>0</v>
      </c>
      <c r="Q162" s="169">
        <v>0</v>
      </c>
      <c r="R162" s="169">
        <f t="shared" si="12"/>
        <v>0</v>
      </c>
      <c r="S162" s="169">
        <v>0</v>
      </c>
      <c r="T162" s="170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71" t="s">
        <v>138</v>
      </c>
      <c r="AT162" s="171" t="s">
        <v>134</v>
      </c>
      <c r="AU162" s="171" t="s">
        <v>139</v>
      </c>
      <c r="AY162" s="14" t="s">
        <v>131</v>
      </c>
      <c r="BE162" s="172">
        <f t="shared" si="14"/>
        <v>0</v>
      </c>
      <c r="BF162" s="172">
        <f t="shared" si="15"/>
        <v>0</v>
      </c>
      <c r="BG162" s="172">
        <f t="shared" si="16"/>
        <v>0</v>
      </c>
      <c r="BH162" s="172">
        <f t="shared" si="17"/>
        <v>0</v>
      </c>
      <c r="BI162" s="172">
        <f t="shared" si="18"/>
        <v>0</v>
      </c>
      <c r="BJ162" s="14" t="s">
        <v>139</v>
      </c>
      <c r="BK162" s="173">
        <f t="shared" si="19"/>
        <v>0</v>
      </c>
      <c r="BL162" s="14" t="s">
        <v>138</v>
      </c>
      <c r="BM162" s="171" t="s">
        <v>221</v>
      </c>
    </row>
    <row r="163" spans="1:65" s="2" customFormat="1" ht="21.75" customHeight="1">
      <c r="A163" s="30"/>
      <c r="B163" s="159"/>
      <c r="C163" s="160" t="s">
        <v>226</v>
      </c>
      <c r="D163" s="160" t="s">
        <v>134</v>
      </c>
      <c r="E163" s="161" t="s">
        <v>223</v>
      </c>
      <c r="F163" s="162" t="s">
        <v>224</v>
      </c>
      <c r="G163" s="163" t="s">
        <v>209</v>
      </c>
      <c r="H163" s="164">
        <v>5.9530000000000003</v>
      </c>
      <c r="I163" s="165"/>
      <c r="J163" s="164">
        <f t="shared" si="10"/>
        <v>0</v>
      </c>
      <c r="K163" s="166"/>
      <c r="L163" s="31"/>
      <c r="M163" s="167" t="s">
        <v>1</v>
      </c>
      <c r="N163" s="168" t="s">
        <v>39</v>
      </c>
      <c r="O163" s="56"/>
      <c r="P163" s="169">
        <f t="shared" si="11"/>
        <v>0</v>
      </c>
      <c r="Q163" s="169">
        <v>0</v>
      </c>
      <c r="R163" s="169">
        <f t="shared" si="12"/>
        <v>0</v>
      </c>
      <c r="S163" s="169">
        <v>0</v>
      </c>
      <c r="T163" s="170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71" t="s">
        <v>138</v>
      </c>
      <c r="AT163" s="171" t="s">
        <v>134</v>
      </c>
      <c r="AU163" s="171" t="s">
        <v>139</v>
      </c>
      <c r="AY163" s="14" t="s">
        <v>131</v>
      </c>
      <c r="BE163" s="172">
        <f t="shared" si="14"/>
        <v>0</v>
      </c>
      <c r="BF163" s="172">
        <f t="shared" si="15"/>
        <v>0</v>
      </c>
      <c r="BG163" s="172">
        <f t="shared" si="16"/>
        <v>0</v>
      </c>
      <c r="BH163" s="172">
        <f t="shared" si="17"/>
        <v>0</v>
      </c>
      <c r="BI163" s="172">
        <f t="shared" si="18"/>
        <v>0</v>
      </c>
      <c r="BJ163" s="14" t="s">
        <v>139</v>
      </c>
      <c r="BK163" s="173">
        <f t="shared" si="19"/>
        <v>0</v>
      </c>
      <c r="BL163" s="14" t="s">
        <v>138</v>
      </c>
      <c r="BM163" s="171" t="s">
        <v>225</v>
      </c>
    </row>
    <row r="164" spans="1:65" s="2" customFormat="1" ht="21.75" customHeight="1">
      <c r="A164" s="30"/>
      <c r="B164" s="159"/>
      <c r="C164" s="160" t="s">
        <v>230</v>
      </c>
      <c r="D164" s="160" t="s">
        <v>134</v>
      </c>
      <c r="E164" s="161" t="s">
        <v>227</v>
      </c>
      <c r="F164" s="162" t="s">
        <v>228</v>
      </c>
      <c r="G164" s="163" t="s">
        <v>209</v>
      </c>
      <c r="H164" s="164">
        <v>5.6449999999999996</v>
      </c>
      <c r="I164" s="165"/>
      <c r="J164" s="164">
        <f t="shared" si="10"/>
        <v>0</v>
      </c>
      <c r="K164" s="166"/>
      <c r="L164" s="31"/>
      <c r="M164" s="167" t="s">
        <v>1</v>
      </c>
      <c r="N164" s="168" t="s">
        <v>39</v>
      </c>
      <c r="O164" s="56"/>
      <c r="P164" s="169">
        <f t="shared" si="11"/>
        <v>0</v>
      </c>
      <c r="Q164" s="169">
        <v>0</v>
      </c>
      <c r="R164" s="169">
        <f t="shared" si="12"/>
        <v>0</v>
      </c>
      <c r="S164" s="169">
        <v>0</v>
      </c>
      <c r="T164" s="170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71" t="s">
        <v>138</v>
      </c>
      <c r="AT164" s="171" t="s">
        <v>134</v>
      </c>
      <c r="AU164" s="171" t="s">
        <v>139</v>
      </c>
      <c r="AY164" s="14" t="s">
        <v>131</v>
      </c>
      <c r="BE164" s="172">
        <f t="shared" si="14"/>
        <v>0</v>
      </c>
      <c r="BF164" s="172">
        <f t="shared" si="15"/>
        <v>0</v>
      </c>
      <c r="BG164" s="172">
        <f t="shared" si="16"/>
        <v>0</v>
      </c>
      <c r="BH164" s="172">
        <f t="shared" si="17"/>
        <v>0</v>
      </c>
      <c r="BI164" s="172">
        <f t="shared" si="18"/>
        <v>0</v>
      </c>
      <c r="BJ164" s="14" t="s">
        <v>139</v>
      </c>
      <c r="BK164" s="173">
        <f t="shared" si="19"/>
        <v>0</v>
      </c>
      <c r="BL164" s="14" t="s">
        <v>138</v>
      </c>
      <c r="BM164" s="171" t="s">
        <v>229</v>
      </c>
    </row>
    <row r="165" spans="1:65" s="2" customFormat="1" ht="21.75" customHeight="1">
      <c r="A165" s="30"/>
      <c r="B165" s="159"/>
      <c r="C165" s="160" t="s">
        <v>234</v>
      </c>
      <c r="D165" s="160" t="s">
        <v>134</v>
      </c>
      <c r="E165" s="161" t="s">
        <v>231</v>
      </c>
      <c r="F165" s="162" t="s">
        <v>232</v>
      </c>
      <c r="G165" s="163" t="s">
        <v>209</v>
      </c>
      <c r="H165" s="164">
        <v>0.28999999999999998</v>
      </c>
      <c r="I165" s="165"/>
      <c r="J165" s="164">
        <f t="shared" si="10"/>
        <v>0</v>
      </c>
      <c r="K165" s="166"/>
      <c r="L165" s="31"/>
      <c r="M165" s="167" t="s">
        <v>1</v>
      </c>
      <c r="N165" s="168" t="s">
        <v>39</v>
      </c>
      <c r="O165" s="56"/>
      <c r="P165" s="169">
        <f t="shared" si="11"/>
        <v>0</v>
      </c>
      <c r="Q165" s="169">
        <v>0</v>
      </c>
      <c r="R165" s="169">
        <f t="shared" si="12"/>
        <v>0</v>
      </c>
      <c r="S165" s="169">
        <v>0</v>
      </c>
      <c r="T165" s="170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71" t="s">
        <v>138</v>
      </c>
      <c r="AT165" s="171" t="s">
        <v>134</v>
      </c>
      <c r="AU165" s="171" t="s">
        <v>139</v>
      </c>
      <c r="AY165" s="14" t="s">
        <v>131</v>
      </c>
      <c r="BE165" s="172">
        <f t="shared" si="14"/>
        <v>0</v>
      </c>
      <c r="BF165" s="172">
        <f t="shared" si="15"/>
        <v>0</v>
      </c>
      <c r="BG165" s="172">
        <f t="shared" si="16"/>
        <v>0</v>
      </c>
      <c r="BH165" s="172">
        <f t="shared" si="17"/>
        <v>0</v>
      </c>
      <c r="BI165" s="172">
        <f t="shared" si="18"/>
        <v>0</v>
      </c>
      <c r="BJ165" s="14" t="s">
        <v>139</v>
      </c>
      <c r="BK165" s="173">
        <f t="shared" si="19"/>
        <v>0</v>
      </c>
      <c r="BL165" s="14" t="s">
        <v>138</v>
      </c>
      <c r="BM165" s="171" t="s">
        <v>233</v>
      </c>
    </row>
    <row r="166" spans="1:65" s="2" customFormat="1" ht="16.5" customHeight="1">
      <c r="A166" s="30"/>
      <c r="B166" s="159"/>
      <c r="C166" s="160" t="s">
        <v>240</v>
      </c>
      <c r="D166" s="160" t="s">
        <v>134</v>
      </c>
      <c r="E166" s="161" t="s">
        <v>235</v>
      </c>
      <c r="F166" s="162" t="s">
        <v>236</v>
      </c>
      <c r="G166" s="163" t="s">
        <v>162</v>
      </c>
      <c r="H166" s="164">
        <v>1</v>
      </c>
      <c r="I166" s="165"/>
      <c r="J166" s="164">
        <f t="shared" si="10"/>
        <v>0</v>
      </c>
      <c r="K166" s="166"/>
      <c r="L166" s="31"/>
      <c r="M166" s="167" t="s">
        <v>1</v>
      </c>
      <c r="N166" s="168" t="s">
        <v>39</v>
      </c>
      <c r="O166" s="56"/>
      <c r="P166" s="169">
        <f t="shared" si="11"/>
        <v>0</v>
      </c>
      <c r="Q166" s="169">
        <v>0</v>
      </c>
      <c r="R166" s="169">
        <f t="shared" si="12"/>
        <v>0</v>
      </c>
      <c r="S166" s="169">
        <v>0</v>
      </c>
      <c r="T166" s="170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71" t="s">
        <v>138</v>
      </c>
      <c r="AT166" s="171" t="s">
        <v>134</v>
      </c>
      <c r="AU166" s="171" t="s">
        <v>139</v>
      </c>
      <c r="AY166" s="14" t="s">
        <v>131</v>
      </c>
      <c r="BE166" s="172">
        <f t="shared" si="14"/>
        <v>0</v>
      </c>
      <c r="BF166" s="172">
        <f t="shared" si="15"/>
        <v>0</v>
      </c>
      <c r="BG166" s="172">
        <f t="shared" si="16"/>
        <v>0</v>
      </c>
      <c r="BH166" s="172">
        <f t="shared" si="17"/>
        <v>0</v>
      </c>
      <c r="BI166" s="172">
        <f t="shared" si="18"/>
        <v>0</v>
      </c>
      <c r="BJ166" s="14" t="s">
        <v>139</v>
      </c>
      <c r="BK166" s="173">
        <f t="shared" si="19"/>
        <v>0</v>
      </c>
      <c r="BL166" s="14" t="s">
        <v>138</v>
      </c>
      <c r="BM166" s="171" t="s">
        <v>237</v>
      </c>
    </row>
    <row r="167" spans="1:65" s="12" customFormat="1" ht="22.9" customHeight="1">
      <c r="B167" s="146"/>
      <c r="D167" s="147" t="s">
        <v>72</v>
      </c>
      <c r="E167" s="157" t="s">
        <v>238</v>
      </c>
      <c r="F167" s="157" t="s">
        <v>239</v>
      </c>
      <c r="I167" s="149"/>
      <c r="J167" s="158">
        <f>BK167</f>
        <v>0</v>
      </c>
      <c r="L167" s="146"/>
      <c r="M167" s="151"/>
      <c r="N167" s="152"/>
      <c r="O167" s="152"/>
      <c r="P167" s="153">
        <f>P168</f>
        <v>0</v>
      </c>
      <c r="Q167" s="152"/>
      <c r="R167" s="153">
        <f>R168</f>
        <v>0</v>
      </c>
      <c r="S167" s="152"/>
      <c r="T167" s="154">
        <f>T168</f>
        <v>0</v>
      </c>
      <c r="AR167" s="147" t="s">
        <v>81</v>
      </c>
      <c r="AT167" s="155" t="s">
        <v>72</v>
      </c>
      <c r="AU167" s="155" t="s">
        <v>81</v>
      </c>
      <c r="AY167" s="147" t="s">
        <v>131</v>
      </c>
      <c r="BK167" s="156">
        <f>BK168</f>
        <v>0</v>
      </c>
    </row>
    <row r="168" spans="1:65" s="2" customFormat="1" ht="21.75" customHeight="1">
      <c r="A168" s="30"/>
      <c r="B168" s="159"/>
      <c r="C168" s="160" t="s">
        <v>248</v>
      </c>
      <c r="D168" s="160" t="s">
        <v>134</v>
      </c>
      <c r="E168" s="161" t="s">
        <v>241</v>
      </c>
      <c r="F168" s="162" t="s">
        <v>242</v>
      </c>
      <c r="G168" s="163" t="s">
        <v>209</v>
      </c>
      <c r="H168" s="164">
        <v>2.64</v>
      </c>
      <c r="I168" s="165"/>
      <c r="J168" s="164">
        <f>ROUND(I168*H168,3)</f>
        <v>0</v>
      </c>
      <c r="K168" s="166"/>
      <c r="L168" s="31"/>
      <c r="M168" s="167" t="s">
        <v>1</v>
      </c>
      <c r="N168" s="168" t="s">
        <v>39</v>
      </c>
      <c r="O168" s="56"/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71" t="s">
        <v>138</v>
      </c>
      <c r="AT168" s="171" t="s">
        <v>134</v>
      </c>
      <c r="AU168" s="171" t="s">
        <v>139</v>
      </c>
      <c r="AY168" s="14" t="s">
        <v>131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139</v>
      </c>
      <c r="BK168" s="173">
        <f>ROUND(I168*H168,3)</f>
        <v>0</v>
      </c>
      <c r="BL168" s="14" t="s">
        <v>138</v>
      </c>
      <c r="BM168" s="171" t="s">
        <v>243</v>
      </c>
    </row>
    <row r="169" spans="1:65" s="12" customFormat="1" ht="25.9" customHeight="1">
      <c r="B169" s="146"/>
      <c r="D169" s="147" t="s">
        <v>72</v>
      </c>
      <c r="E169" s="148" t="s">
        <v>244</v>
      </c>
      <c r="F169" s="148" t="s">
        <v>245</v>
      </c>
      <c r="I169" s="149"/>
      <c r="J169" s="150">
        <f>BK169</f>
        <v>0</v>
      </c>
      <c r="L169" s="146"/>
      <c r="M169" s="151"/>
      <c r="N169" s="152"/>
      <c r="O169" s="152"/>
      <c r="P169" s="153">
        <f>P170+P175+P187+P212+P215+P220+P228+P232+P234+P243+P252</f>
        <v>0</v>
      </c>
      <c r="Q169" s="152"/>
      <c r="R169" s="153">
        <f>R170+R175+R187+R212+R215+R220+R228+R232+R234+R243+R252</f>
        <v>1.3373842600000001</v>
      </c>
      <c r="S169" s="152"/>
      <c r="T169" s="154">
        <f>T170+T175+T187+T212+T215+T220+T228+T232+T234+T243+T252</f>
        <v>0.36378500000000003</v>
      </c>
      <c r="AR169" s="147" t="s">
        <v>139</v>
      </c>
      <c r="AT169" s="155" t="s">
        <v>72</v>
      </c>
      <c r="AU169" s="155" t="s">
        <v>73</v>
      </c>
      <c r="AY169" s="147" t="s">
        <v>131</v>
      </c>
      <c r="BK169" s="156">
        <f>BK170+BK175+BK187+BK212+BK215+BK220+BK228+BK232+BK234+BK243+BK252</f>
        <v>0</v>
      </c>
    </row>
    <row r="170" spans="1:65" s="12" customFormat="1" ht="22.9" customHeight="1">
      <c r="B170" s="146"/>
      <c r="D170" s="147" t="s">
        <v>72</v>
      </c>
      <c r="E170" s="157" t="s">
        <v>246</v>
      </c>
      <c r="F170" s="157" t="s">
        <v>247</v>
      </c>
      <c r="I170" s="149"/>
      <c r="J170" s="158">
        <f>BK170</f>
        <v>0</v>
      </c>
      <c r="L170" s="146"/>
      <c r="M170" s="151"/>
      <c r="N170" s="152"/>
      <c r="O170" s="152"/>
      <c r="P170" s="153">
        <f>SUM(P171:P174)</f>
        <v>0</v>
      </c>
      <c r="Q170" s="152"/>
      <c r="R170" s="153">
        <f>SUM(R171:R174)</f>
        <v>1.584E-2</v>
      </c>
      <c r="S170" s="152"/>
      <c r="T170" s="154">
        <f>SUM(T171:T174)</f>
        <v>0.13792499999999999</v>
      </c>
      <c r="AR170" s="147" t="s">
        <v>139</v>
      </c>
      <c r="AT170" s="155" t="s">
        <v>72</v>
      </c>
      <c r="AU170" s="155" t="s">
        <v>81</v>
      </c>
      <c r="AY170" s="147" t="s">
        <v>131</v>
      </c>
      <c r="BK170" s="156">
        <f>SUM(BK171:BK174)</f>
        <v>0</v>
      </c>
    </row>
    <row r="171" spans="1:65" s="2" customFormat="1" ht="21.75" customHeight="1">
      <c r="A171" s="30"/>
      <c r="B171" s="159"/>
      <c r="C171" s="160" t="s">
        <v>253</v>
      </c>
      <c r="D171" s="160" t="s">
        <v>134</v>
      </c>
      <c r="E171" s="161" t="s">
        <v>249</v>
      </c>
      <c r="F171" s="162" t="s">
        <v>250</v>
      </c>
      <c r="G171" s="163" t="s">
        <v>251</v>
      </c>
      <c r="H171" s="164">
        <v>1</v>
      </c>
      <c r="I171" s="165"/>
      <c r="J171" s="164">
        <f>ROUND(I171*H171,3)</f>
        <v>0</v>
      </c>
      <c r="K171" s="166"/>
      <c r="L171" s="31"/>
      <c r="M171" s="167" t="s">
        <v>1</v>
      </c>
      <c r="N171" s="168" t="s">
        <v>39</v>
      </c>
      <c r="O171" s="56"/>
      <c r="P171" s="169">
        <f>O171*H171</f>
        <v>0</v>
      </c>
      <c r="Q171" s="169">
        <v>0</v>
      </c>
      <c r="R171" s="169">
        <f>Q171*H171</f>
        <v>0</v>
      </c>
      <c r="S171" s="169">
        <v>0</v>
      </c>
      <c r="T171" s="170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71" t="s">
        <v>198</v>
      </c>
      <c r="AT171" s="171" t="s">
        <v>134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3">
        <f>ROUND(I171*H171,3)</f>
        <v>0</v>
      </c>
      <c r="BL171" s="14" t="s">
        <v>198</v>
      </c>
      <c r="BM171" s="171" t="s">
        <v>252</v>
      </c>
    </row>
    <row r="172" spans="1:65" s="2" customFormat="1" ht="21.75" customHeight="1">
      <c r="A172" s="30"/>
      <c r="B172" s="159"/>
      <c r="C172" s="160" t="s">
        <v>258</v>
      </c>
      <c r="D172" s="160" t="s">
        <v>134</v>
      </c>
      <c r="E172" s="161" t="s">
        <v>254</v>
      </c>
      <c r="F172" s="162" t="s">
        <v>255</v>
      </c>
      <c r="G172" s="163" t="s">
        <v>256</v>
      </c>
      <c r="H172" s="164">
        <v>4.5</v>
      </c>
      <c r="I172" s="165"/>
      <c r="J172" s="164">
        <f>ROUND(I172*H172,3)</f>
        <v>0</v>
      </c>
      <c r="K172" s="166"/>
      <c r="L172" s="31"/>
      <c r="M172" s="167" t="s">
        <v>1</v>
      </c>
      <c r="N172" s="168" t="s">
        <v>39</v>
      </c>
      <c r="O172" s="56"/>
      <c r="P172" s="169">
        <f>O172*H172</f>
        <v>0</v>
      </c>
      <c r="Q172" s="169">
        <v>0</v>
      </c>
      <c r="R172" s="169">
        <f>Q172*H172</f>
        <v>0</v>
      </c>
      <c r="S172" s="169">
        <v>3.065E-2</v>
      </c>
      <c r="T172" s="170">
        <f>S172*H172</f>
        <v>0.13792499999999999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71" t="s">
        <v>198</v>
      </c>
      <c r="AT172" s="171" t="s">
        <v>134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3">
        <f>ROUND(I172*H172,3)</f>
        <v>0</v>
      </c>
      <c r="BL172" s="14" t="s">
        <v>198</v>
      </c>
      <c r="BM172" s="171" t="s">
        <v>257</v>
      </c>
    </row>
    <row r="173" spans="1:65" s="2" customFormat="1" ht="21.75" customHeight="1">
      <c r="A173" s="30"/>
      <c r="B173" s="159"/>
      <c r="C173" s="160" t="s">
        <v>262</v>
      </c>
      <c r="D173" s="160" t="s">
        <v>134</v>
      </c>
      <c r="E173" s="161" t="s">
        <v>259</v>
      </c>
      <c r="F173" s="162" t="s">
        <v>260</v>
      </c>
      <c r="G173" s="163" t="s">
        <v>256</v>
      </c>
      <c r="H173" s="164">
        <v>4.5</v>
      </c>
      <c r="I173" s="165"/>
      <c r="J173" s="164">
        <f>ROUND(I173*H173,3)</f>
        <v>0</v>
      </c>
      <c r="K173" s="166"/>
      <c r="L173" s="31"/>
      <c r="M173" s="167" t="s">
        <v>1</v>
      </c>
      <c r="N173" s="168" t="s">
        <v>39</v>
      </c>
      <c r="O173" s="56"/>
      <c r="P173" s="169">
        <f>O173*H173</f>
        <v>0</v>
      </c>
      <c r="Q173" s="169">
        <v>3.5200000000000001E-3</v>
      </c>
      <c r="R173" s="169">
        <f>Q173*H173</f>
        <v>1.584E-2</v>
      </c>
      <c r="S173" s="169">
        <v>0</v>
      </c>
      <c r="T173" s="170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71" t="s">
        <v>198</v>
      </c>
      <c r="AT173" s="171" t="s">
        <v>134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3">
        <f>ROUND(I173*H173,3)</f>
        <v>0</v>
      </c>
      <c r="BL173" s="14" t="s">
        <v>198</v>
      </c>
      <c r="BM173" s="171" t="s">
        <v>261</v>
      </c>
    </row>
    <row r="174" spans="1:65" s="2" customFormat="1" ht="21.75" customHeight="1">
      <c r="A174" s="30"/>
      <c r="B174" s="159"/>
      <c r="C174" s="160" t="s">
        <v>268</v>
      </c>
      <c r="D174" s="160" t="s">
        <v>134</v>
      </c>
      <c r="E174" s="161" t="s">
        <v>263</v>
      </c>
      <c r="F174" s="162" t="s">
        <v>264</v>
      </c>
      <c r="G174" s="163" t="s">
        <v>209</v>
      </c>
      <c r="H174" s="164">
        <v>1.6E-2</v>
      </c>
      <c r="I174" s="165"/>
      <c r="J174" s="164">
        <f>ROUND(I174*H174,3)</f>
        <v>0</v>
      </c>
      <c r="K174" s="166"/>
      <c r="L174" s="31"/>
      <c r="M174" s="167" t="s">
        <v>1</v>
      </c>
      <c r="N174" s="168" t="s">
        <v>39</v>
      </c>
      <c r="O174" s="56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71" t="s">
        <v>198</v>
      </c>
      <c r="AT174" s="171" t="s">
        <v>134</v>
      </c>
      <c r="AU174" s="171" t="s">
        <v>139</v>
      </c>
      <c r="AY174" s="14" t="s">
        <v>131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139</v>
      </c>
      <c r="BK174" s="173">
        <f>ROUND(I174*H174,3)</f>
        <v>0</v>
      </c>
      <c r="BL174" s="14" t="s">
        <v>198</v>
      </c>
      <c r="BM174" s="171" t="s">
        <v>265</v>
      </c>
    </row>
    <row r="175" spans="1:65" s="12" customFormat="1" ht="22.9" customHeight="1">
      <c r="B175" s="146"/>
      <c r="D175" s="147" t="s">
        <v>72</v>
      </c>
      <c r="E175" s="157" t="s">
        <v>266</v>
      </c>
      <c r="F175" s="157" t="s">
        <v>267</v>
      </c>
      <c r="I175" s="149"/>
      <c r="J175" s="158">
        <f>BK175</f>
        <v>0</v>
      </c>
      <c r="L175" s="146"/>
      <c r="M175" s="151"/>
      <c r="N175" s="152"/>
      <c r="O175" s="152"/>
      <c r="P175" s="153">
        <f>SUM(P176:P186)</f>
        <v>0</v>
      </c>
      <c r="Q175" s="152"/>
      <c r="R175" s="153">
        <f>SUM(R176:R186)</f>
        <v>1.8410000000000003E-2</v>
      </c>
      <c r="S175" s="152"/>
      <c r="T175" s="154">
        <f>SUM(T176:T186)</f>
        <v>6.0299999999999999E-2</v>
      </c>
      <c r="AR175" s="147" t="s">
        <v>139</v>
      </c>
      <c r="AT175" s="155" t="s">
        <v>72</v>
      </c>
      <c r="AU175" s="155" t="s">
        <v>81</v>
      </c>
      <c r="AY175" s="147" t="s">
        <v>131</v>
      </c>
      <c r="BK175" s="156">
        <f>SUM(BK176:BK186)</f>
        <v>0</v>
      </c>
    </row>
    <row r="176" spans="1:65" s="2" customFormat="1" ht="16.5" customHeight="1">
      <c r="A176" s="30"/>
      <c r="B176" s="159"/>
      <c r="C176" s="160" t="s">
        <v>272</v>
      </c>
      <c r="D176" s="160" t="s">
        <v>134</v>
      </c>
      <c r="E176" s="161" t="s">
        <v>269</v>
      </c>
      <c r="F176" s="162" t="s">
        <v>270</v>
      </c>
      <c r="G176" s="163" t="s">
        <v>251</v>
      </c>
      <c r="H176" s="164">
        <v>1</v>
      </c>
      <c r="I176" s="165"/>
      <c r="J176" s="164">
        <f t="shared" ref="J176:J186" si="20">ROUND(I176*H176,3)</f>
        <v>0</v>
      </c>
      <c r="K176" s="166"/>
      <c r="L176" s="31"/>
      <c r="M176" s="167" t="s">
        <v>1</v>
      </c>
      <c r="N176" s="168" t="s">
        <v>39</v>
      </c>
      <c r="O176" s="56"/>
      <c r="P176" s="169">
        <f t="shared" ref="P176:P186" si="21">O176*H176</f>
        <v>0</v>
      </c>
      <c r="Q176" s="169">
        <v>0</v>
      </c>
      <c r="R176" s="169">
        <f t="shared" ref="R176:R186" si="22">Q176*H176</f>
        <v>0</v>
      </c>
      <c r="S176" s="169">
        <v>0</v>
      </c>
      <c r="T176" s="170">
        <f t="shared" ref="T176:T186" si="23"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71" t="s">
        <v>198</v>
      </c>
      <c r="AT176" s="171" t="s">
        <v>134</v>
      </c>
      <c r="AU176" s="171" t="s">
        <v>139</v>
      </c>
      <c r="AY176" s="14" t="s">
        <v>131</v>
      </c>
      <c r="BE176" s="172">
        <f t="shared" ref="BE176:BE186" si="24">IF(N176="základná",J176,0)</f>
        <v>0</v>
      </c>
      <c r="BF176" s="172">
        <f t="shared" ref="BF176:BF186" si="25">IF(N176="znížená",J176,0)</f>
        <v>0</v>
      </c>
      <c r="BG176" s="172">
        <f t="shared" ref="BG176:BG186" si="26">IF(N176="zákl. prenesená",J176,0)</f>
        <v>0</v>
      </c>
      <c r="BH176" s="172">
        <f t="shared" ref="BH176:BH186" si="27">IF(N176="zníž. prenesená",J176,0)</f>
        <v>0</v>
      </c>
      <c r="BI176" s="172">
        <f t="shared" ref="BI176:BI186" si="28">IF(N176="nulová",J176,0)</f>
        <v>0</v>
      </c>
      <c r="BJ176" s="14" t="s">
        <v>139</v>
      </c>
      <c r="BK176" s="173">
        <f t="shared" ref="BK176:BK186" si="29">ROUND(I176*H176,3)</f>
        <v>0</v>
      </c>
      <c r="BL176" s="14" t="s">
        <v>198</v>
      </c>
      <c r="BM176" s="171" t="s">
        <v>271</v>
      </c>
    </row>
    <row r="177" spans="1:65" s="2" customFormat="1" ht="21.75" customHeight="1">
      <c r="A177" s="30"/>
      <c r="B177" s="159"/>
      <c r="C177" s="160" t="s">
        <v>276</v>
      </c>
      <c r="D177" s="160" t="s">
        <v>134</v>
      </c>
      <c r="E177" s="161" t="s">
        <v>273</v>
      </c>
      <c r="F177" s="162" t="s">
        <v>274</v>
      </c>
      <c r="G177" s="163" t="s">
        <v>256</v>
      </c>
      <c r="H177" s="164">
        <v>9</v>
      </c>
      <c r="I177" s="165"/>
      <c r="J177" s="164">
        <f t="shared" si="20"/>
        <v>0</v>
      </c>
      <c r="K177" s="166"/>
      <c r="L177" s="31"/>
      <c r="M177" s="167" t="s">
        <v>1</v>
      </c>
      <c r="N177" s="168" t="s">
        <v>39</v>
      </c>
      <c r="O177" s="56"/>
      <c r="P177" s="169">
        <f t="shared" si="21"/>
        <v>0</v>
      </c>
      <c r="Q177" s="169">
        <v>0</v>
      </c>
      <c r="R177" s="169">
        <f t="shared" si="22"/>
        <v>0</v>
      </c>
      <c r="S177" s="169">
        <v>6.7000000000000002E-3</v>
      </c>
      <c r="T177" s="170">
        <f t="shared" si="23"/>
        <v>6.0299999999999999E-2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71" t="s">
        <v>198</v>
      </c>
      <c r="AT177" s="171" t="s">
        <v>134</v>
      </c>
      <c r="AU177" s="171" t="s">
        <v>139</v>
      </c>
      <c r="AY177" s="14" t="s">
        <v>131</v>
      </c>
      <c r="BE177" s="172">
        <f t="shared" si="24"/>
        <v>0</v>
      </c>
      <c r="BF177" s="172">
        <f t="shared" si="25"/>
        <v>0</v>
      </c>
      <c r="BG177" s="172">
        <f t="shared" si="26"/>
        <v>0</v>
      </c>
      <c r="BH177" s="172">
        <f t="shared" si="27"/>
        <v>0</v>
      </c>
      <c r="BI177" s="172">
        <f t="shared" si="28"/>
        <v>0</v>
      </c>
      <c r="BJ177" s="14" t="s">
        <v>139</v>
      </c>
      <c r="BK177" s="173">
        <f t="shared" si="29"/>
        <v>0</v>
      </c>
      <c r="BL177" s="14" t="s">
        <v>198</v>
      </c>
      <c r="BM177" s="171" t="s">
        <v>275</v>
      </c>
    </row>
    <row r="178" spans="1:65" s="2" customFormat="1" ht="21.75" customHeight="1">
      <c r="A178" s="30"/>
      <c r="B178" s="159"/>
      <c r="C178" s="160" t="s">
        <v>280</v>
      </c>
      <c r="D178" s="160" t="s">
        <v>134</v>
      </c>
      <c r="E178" s="161" t="s">
        <v>277</v>
      </c>
      <c r="F178" s="162" t="s">
        <v>278</v>
      </c>
      <c r="G178" s="163" t="s">
        <v>256</v>
      </c>
      <c r="H178" s="164">
        <v>26.9</v>
      </c>
      <c r="I178" s="165"/>
      <c r="J178" s="164">
        <f t="shared" si="20"/>
        <v>0</v>
      </c>
      <c r="K178" s="166"/>
      <c r="L178" s="31"/>
      <c r="M178" s="167" t="s">
        <v>1</v>
      </c>
      <c r="N178" s="168" t="s">
        <v>39</v>
      </c>
      <c r="O178" s="56"/>
      <c r="P178" s="169">
        <f t="shared" si="21"/>
        <v>0</v>
      </c>
      <c r="Q178" s="169">
        <v>0</v>
      </c>
      <c r="R178" s="169">
        <f t="shared" si="22"/>
        <v>0</v>
      </c>
      <c r="S178" s="169">
        <v>0</v>
      </c>
      <c r="T178" s="170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71" t="s">
        <v>198</v>
      </c>
      <c r="AT178" s="171" t="s">
        <v>134</v>
      </c>
      <c r="AU178" s="171" t="s">
        <v>139</v>
      </c>
      <c r="AY178" s="14" t="s">
        <v>131</v>
      </c>
      <c r="BE178" s="172">
        <f t="shared" si="24"/>
        <v>0</v>
      </c>
      <c r="BF178" s="172">
        <f t="shared" si="25"/>
        <v>0</v>
      </c>
      <c r="BG178" s="172">
        <f t="shared" si="26"/>
        <v>0</v>
      </c>
      <c r="BH178" s="172">
        <f t="shared" si="27"/>
        <v>0</v>
      </c>
      <c r="BI178" s="172">
        <f t="shared" si="28"/>
        <v>0</v>
      </c>
      <c r="BJ178" s="14" t="s">
        <v>139</v>
      </c>
      <c r="BK178" s="173">
        <f t="shared" si="29"/>
        <v>0</v>
      </c>
      <c r="BL178" s="14" t="s">
        <v>198</v>
      </c>
      <c r="BM178" s="171" t="s">
        <v>279</v>
      </c>
    </row>
    <row r="179" spans="1:65" s="2" customFormat="1" ht="21.75" customHeight="1">
      <c r="A179" s="30"/>
      <c r="B179" s="159"/>
      <c r="C179" s="174" t="s">
        <v>284</v>
      </c>
      <c r="D179" s="174" t="s">
        <v>165</v>
      </c>
      <c r="E179" s="175" t="s">
        <v>281</v>
      </c>
      <c r="F179" s="176" t="s">
        <v>282</v>
      </c>
      <c r="G179" s="177" t="s">
        <v>256</v>
      </c>
      <c r="H179" s="178">
        <v>26.9</v>
      </c>
      <c r="I179" s="179"/>
      <c r="J179" s="178">
        <f t="shared" si="20"/>
        <v>0</v>
      </c>
      <c r="K179" s="180"/>
      <c r="L179" s="181"/>
      <c r="M179" s="182" t="s">
        <v>1</v>
      </c>
      <c r="N179" s="183" t="s">
        <v>39</v>
      </c>
      <c r="O179" s="56"/>
      <c r="P179" s="169">
        <f t="shared" si="21"/>
        <v>0</v>
      </c>
      <c r="Q179" s="169">
        <v>1.1E-4</v>
      </c>
      <c r="R179" s="169">
        <f t="shared" si="22"/>
        <v>2.9589999999999998E-3</v>
      </c>
      <c r="S179" s="169">
        <v>0</v>
      </c>
      <c r="T179" s="170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71" t="s">
        <v>272</v>
      </c>
      <c r="AT179" s="171" t="s">
        <v>165</v>
      </c>
      <c r="AU179" s="171" t="s">
        <v>139</v>
      </c>
      <c r="AY179" s="14" t="s">
        <v>131</v>
      </c>
      <c r="BE179" s="172">
        <f t="shared" si="24"/>
        <v>0</v>
      </c>
      <c r="BF179" s="172">
        <f t="shared" si="25"/>
        <v>0</v>
      </c>
      <c r="BG179" s="172">
        <f t="shared" si="26"/>
        <v>0</v>
      </c>
      <c r="BH179" s="172">
        <f t="shared" si="27"/>
        <v>0</v>
      </c>
      <c r="BI179" s="172">
        <f t="shared" si="28"/>
        <v>0</v>
      </c>
      <c r="BJ179" s="14" t="s">
        <v>139</v>
      </c>
      <c r="BK179" s="173">
        <f t="shared" si="29"/>
        <v>0</v>
      </c>
      <c r="BL179" s="14" t="s">
        <v>198</v>
      </c>
      <c r="BM179" s="171" t="s">
        <v>283</v>
      </c>
    </row>
    <row r="180" spans="1:65" s="2" customFormat="1" ht="21.75" customHeight="1">
      <c r="A180" s="30"/>
      <c r="B180" s="159"/>
      <c r="C180" s="160" t="s">
        <v>288</v>
      </c>
      <c r="D180" s="160" t="s">
        <v>134</v>
      </c>
      <c r="E180" s="161" t="s">
        <v>285</v>
      </c>
      <c r="F180" s="162" t="s">
        <v>286</v>
      </c>
      <c r="G180" s="163" t="s">
        <v>256</v>
      </c>
      <c r="H180" s="164">
        <v>10</v>
      </c>
      <c r="I180" s="165"/>
      <c r="J180" s="164">
        <f t="shared" si="20"/>
        <v>0</v>
      </c>
      <c r="K180" s="166"/>
      <c r="L180" s="31"/>
      <c r="M180" s="167" t="s">
        <v>1</v>
      </c>
      <c r="N180" s="168" t="s">
        <v>39</v>
      </c>
      <c r="O180" s="56"/>
      <c r="P180" s="169">
        <f t="shared" si="21"/>
        <v>0</v>
      </c>
      <c r="Q180" s="169">
        <v>2.0000000000000002E-5</v>
      </c>
      <c r="R180" s="169">
        <f t="shared" si="22"/>
        <v>2.0000000000000001E-4</v>
      </c>
      <c r="S180" s="169">
        <v>0</v>
      </c>
      <c r="T180" s="170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71" t="s">
        <v>198</v>
      </c>
      <c r="AT180" s="171" t="s">
        <v>134</v>
      </c>
      <c r="AU180" s="171" t="s">
        <v>139</v>
      </c>
      <c r="AY180" s="14" t="s">
        <v>131</v>
      </c>
      <c r="BE180" s="172">
        <f t="shared" si="24"/>
        <v>0</v>
      </c>
      <c r="BF180" s="172">
        <f t="shared" si="25"/>
        <v>0</v>
      </c>
      <c r="BG180" s="172">
        <f t="shared" si="26"/>
        <v>0</v>
      </c>
      <c r="BH180" s="172">
        <f t="shared" si="27"/>
        <v>0</v>
      </c>
      <c r="BI180" s="172">
        <f t="shared" si="28"/>
        <v>0</v>
      </c>
      <c r="BJ180" s="14" t="s">
        <v>139</v>
      </c>
      <c r="BK180" s="173">
        <f t="shared" si="29"/>
        <v>0</v>
      </c>
      <c r="BL180" s="14" t="s">
        <v>198</v>
      </c>
      <c r="BM180" s="171" t="s">
        <v>287</v>
      </c>
    </row>
    <row r="181" spans="1:65" s="2" customFormat="1" ht="21.75" customHeight="1">
      <c r="A181" s="30"/>
      <c r="B181" s="159"/>
      <c r="C181" s="174" t="s">
        <v>292</v>
      </c>
      <c r="D181" s="174" t="s">
        <v>165</v>
      </c>
      <c r="E181" s="175" t="s">
        <v>289</v>
      </c>
      <c r="F181" s="176" t="s">
        <v>290</v>
      </c>
      <c r="G181" s="177" t="s">
        <v>256</v>
      </c>
      <c r="H181" s="178">
        <v>10</v>
      </c>
      <c r="I181" s="179"/>
      <c r="J181" s="178">
        <f t="shared" si="20"/>
        <v>0</v>
      </c>
      <c r="K181" s="180"/>
      <c r="L181" s="181"/>
      <c r="M181" s="182" t="s">
        <v>1</v>
      </c>
      <c r="N181" s="183" t="s">
        <v>39</v>
      </c>
      <c r="O181" s="56"/>
      <c r="P181" s="169">
        <f t="shared" si="21"/>
        <v>0</v>
      </c>
      <c r="Q181" s="169">
        <v>4.0999999999999999E-4</v>
      </c>
      <c r="R181" s="169">
        <f t="shared" si="22"/>
        <v>4.0999999999999995E-3</v>
      </c>
      <c r="S181" s="169">
        <v>0</v>
      </c>
      <c r="T181" s="170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71" t="s">
        <v>272</v>
      </c>
      <c r="AT181" s="171" t="s">
        <v>165</v>
      </c>
      <c r="AU181" s="171" t="s">
        <v>139</v>
      </c>
      <c r="AY181" s="14" t="s">
        <v>131</v>
      </c>
      <c r="BE181" s="172">
        <f t="shared" si="24"/>
        <v>0</v>
      </c>
      <c r="BF181" s="172">
        <f t="shared" si="25"/>
        <v>0</v>
      </c>
      <c r="BG181" s="172">
        <f t="shared" si="26"/>
        <v>0</v>
      </c>
      <c r="BH181" s="172">
        <f t="shared" si="27"/>
        <v>0</v>
      </c>
      <c r="BI181" s="172">
        <f t="shared" si="28"/>
        <v>0</v>
      </c>
      <c r="BJ181" s="14" t="s">
        <v>139</v>
      </c>
      <c r="BK181" s="173">
        <f t="shared" si="29"/>
        <v>0</v>
      </c>
      <c r="BL181" s="14" t="s">
        <v>198</v>
      </c>
      <c r="BM181" s="171" t="s">
        <v>291</v>
      </c>
    </row>
    <row r="182" spans="1:65" s="2" customFormat="1" ht="16.5" customHeight="1">
      <c r="A182" s="30"/>
      <c r="B182" s="159"/>
      <c r="C182" s="160" t="s">
        <v>296</v>
      </c>
      <c r="D182" s="160" t="s">
        <v>134</v>
      </c>
      <c r="E182" s="161" t="s">
        <v>293</v>
      </c>
      <c r="F182" s="162" t="s">
        <v>294</v>
      </c>
      <c r="G182" s="163" t="s">
        <v>256</v>
      </c>
      <c r="H182" s="164">
        <v>9</v>
      </c>
      <c r="I182" s="165"/>
      <c r="J182" s="164">
        <f t="shared" si="20"/>
        <v>0</v>
      </c>
      <c r="K182" s="166"/>
      <c r="L182" s="31"/>
      <c r="M182" s="167" t="s">
        <v>1</v>
      </c>
      <c r="N182" s="168" t="s">
        <v>39</v>
      </c>
      <c r="O182" s="56"/>
      <c r="P182" s="169">
        <f t="shared" si="21"/>
        <v>0</v>
      </c>
      <c r="Q182" s="169">
        <v>9.0000000000000006E-5</v>
      </c>
      <c r="R182" s="169">
        <f t="shared" si="22"/>
        <v>8.1000000000000006E-4</v>
      </c>
      <c r="S182" s="169">
        <v>0</v>
      </c>
      <c r="T182" s="170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71" t="s">
        <v>198</v>
      </c>
      <c r="AT182" s="171" t="s">
        <v>134</v>
      </c>
      <c r="AU182" s="171" t="s">
        <v>139</v>
      </c>
      <c r="AY182" s="14" t="s">
        <v>131</v>
      </c>
      <c r="BE182" s="172">
        <f t="shared" si="24"/>
        <v>0</v>
      </c>
      <c r="BF182" s="172">
        <f t="shared" si="25"/>
        <v>0</v>
      </c>
      <c r="BG182" s="172">
        <f t="shared" si="26"/>
        <v>0</v>
      </c>
      <c r="BH182" s="172">
        <f t="shared" si="27"/>
        <v>0</v>
      </c>
      <c r="BI182" s="172">
        <f t="shared" si="28"/>
        <v>0</v>
      </c>
      <c r="BJ182" s="14" t="s">
        <v>139</v>
      </c>
      <c r="BK182" s="173">
        <f t="shared" si="29"/>
        <v>0</v>
      </c>
      <c r="BL182" s="14" t="s">
        <v>198</v>
      </c>
      <c r="BM182" s="171" t="s">
        <v>295</v>
      </c>
    </row>
    <row r="183" spans="1:65" s="2" customFormat="1" ht="33" customHeight="1">
      <c r="A183" s="30"/>
      <c r="B183" s="159"/>
      <c r="C183" s="174" t="s">
        <v>300</v>
      </c>
      <c r="D183" s="174" t="s">
        <v>165</v>
      </c>
      <c r="E183" s="175" t="s">
        <v>297</v>
      </c>
      <c r="F183" s="176" t="s">
        <v>298</v>
      </c>
      <c r="G183" s="177" t="s">
        <v>256</v>
      </c>
      <c r="H183" s="178">
        <v>9</v>
      </c>
      <c r="I183" s="179"/>
      <c r="J183" s="178">
        <f t="shared" si="20"/>
        <v>0</v>
      </c>
      <c r="K183" s="180"/>
      <c r="L183" s="181"/>
      <c r="M183" s="182" t="s">
        <v>1</v>
      </c>
      <c r="N183" s="183" t="s">
        <v>39</v>
      </c>
      <c r="O183" s="56"/>
      <c r="P183" s="169">
        <f t="shared" si="21"/>
        <v>0</v>
      </c>
      <c r="Q183" s="169">
        <v>3.6999999999999999E-4</v>
      </c>
      <c r="R183" s="169">
        <f t="shared" si="22"/>
        <v>3.3300000000000001E-3</v>
      </c>
      <c r="S183" s="169">
        <v>0</v>
      </c>
      <c r="T183" s="170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71" t="s">
        <v>272</v>
      </c>
      <c r="AT183" s="171" t="s">
        <v>165</v>
      </c>
      <c r="AU183" s="171" t="s">
        <v>139</v>
      </c>
      <c r="AY183" s="14" t="s">
        <v>131</v>
      </c>
      <c r="BE183" s="172">
        <f t="shared" si="24"/>
        <v>0</v>
      </c>
      <c r="BF183" s="172">
        <f t="shared" si="25"/>
        <v>0</v>
      </c>
      <c r="BG183" s="172">
        <f t="shared" si="26"/>
        <v>0</v>
      </c>
      <c r="BH183" s="172">
        <f t="shared" si="27"/>
        <v>0</v>
      </c>
      <c r="BI183" s="172">
        <f t="shared" si="28"/>
        <v>0</v>
      </c>
      <c r="BJ183" s="14" t="s">
        <v>139</v>
      </c>
      <c r="BK183" s="173">
        <f t="shared" si="29"/>
        <v>0</v>
      </c>
      <c r="BL183" s="14" t="s">
        <v>198</v>
      </c>
      <c r="BM183" s="171" t="s">
        <v>299</v>
      </c>
    </row>
    <row r="184" spans="1:65" s="2" customFormat="1" ht="16.5" customHeight="1">
      <c r="A184" s="30"/>
      <c r="B184" s="159"/>
      <c r="C184" s="160" t="s">
        <v>304</v>
      </c>
      <c r="D184" s="160" t="s">
        <v>134</v>
      </c>
      <c r="E184" s="161" t="s">
        <v>301</v>
      </c>
      <c r="F184" s="162" t="s">
        <v>302</v>
      </c>
      <c r="G184" s="163" t="s">
        <v>256</v>
      </c>
      <c r="H184" s="164">
        <v>36.9</v>
      </c>
      <c r="I184" s="165"/>
      <c r="J184" s="164">
        <f t="shared" si="20"/>
        <v>0</v>
      </c>
      <c r="K184" s="166"/>
      <c r="L184" s="31"/>
      <c r="M184" s="167" t="s">
        <v>1</v>
      </c>
      <c r="N184" s="168" t="s">
        <v>39</v>
      </c>
      <c r="O184" s="56"/>
      <c r="P184" s="169">
        <f t="shared" si="21"/>
        <v>0</v>
      </c>
      <c r="Q184" s="169">
        <v>1.8000000000000001E-4</v>
      </c>
      <c r="R184" s="169">
        <f t="shared" si="22"/>
        <v>6.6420000000000003E-3</v>
      </c>
      <c r="S184" s="169">
        <v>0</v>
      </c>
      <c r="T184" s="170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71" t="s">
        <v>198</v>
      </c>
      <c r="AT184" s="171" t="s">
        <v>134</v>
      </c>
      <c r="AU184" s="171" t="s">
        <v>139</v>
      </c>
      <c r="AY184" s="14" t="s">
        <v>131</v>
      </c>
      <c r="BE184" s="172">
        <f t="shared" si="24"/>
        <v>0</v>
      </c>
      <c r="BF184" s="172">
        <f t="shared" si="25"/>
        <v>0</v>
      </c>
      <c r="BG184" s="172">
        <f t="shared" si="26"/>
        <v>0</v>
      </c>
      <c r="BH184" s="172">
        <f t="shared" si="27"/>
        <v>0</v>
      </c>
      <c r="BI184" s="172">
        <f t="shared" si="28"/>
        <v>0</v>
      </c>
      <c r="BJ184" s="14" t="s">
        <v>139</v>
      </c>
      <c r="BK184" s="173">
        <f t="shared" si="29"/>
        <v>0</v>
      </c>
      <c r="BL184" s="14" t="s">
        <v>198</v>
      </c>
      <c r="BM184" s="171" t="s">
        <v>303</v>
      </c>
    </row>
    <row r="185" spans="1:65" s="2" customFormat="1" ht="21.75" customHeight="1">
      <c r="A185" s="30"/>
      <c r="B185" s="159"/>
      <c r="C185" s="160" t="s">
        <v>308</v>
      </c>
      <c r="D185" s="160" t="s">
        <v>134</v>
      </c>
      <c r="E185" s="161" t="s">
        <v>305</v>
      </c>
      <c r="F185" s="162" t="s">
        <v>306</v>
      </c>
      <c r="G185" s="163" t="s">
        <v>256</v>
      </c>
      <c r="H185" s="164">
        <v>36.9</v>
      </c>
      <c r="I185" s="165"/>
      <c r="J185" s="164">
        <f t="shared" si="20"/>
        <v>0</v>
      </c>
      <c r="K185" s="166"/>
      <c r="L185" s="31"/>
      <c r="M185" s="167" t="s">
        <v>1</v>
      </c>
      <c r="N185" s="168" t="s">
        <v>39</v>
      </c>
      <c r="O185" s="56"/>
      <c r="P185" s="169">
        <f t="shared" si="21"/>
        <v>0</v>
      </c>
      <c r="Q185" s="169">
        <v>1.0000000000000001E-5</v>
      </c>
      <c r="R185" s="169">
        <f t="shared" si="22"/>
        <v>3.6900000000000002E-4</v>
      </c>
      <c r="S185" s="169">
        <v>0</v>
      </c>
      <c r="T185" s="170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71" t="s">
        <v>198</v>
      </c>
      <c r="AT185" s="171" t="s">
        <v>134</v>
      </c>
      <c r="AU185" s="171" t="s">
        <v>139</v>
      </c>
      <c r="AY185" s="14" t="s">
        <v>131</v>
      </c>
      <c r="BE185" s="172">
        <f t="shared" si="24"/>
        <v>0</v>
      </c>
      <c r="BF185" s="172">
        <f t="shared" si="25"/>
        <v>0</v>
      </c>
      <c r="BG185" s="172">
        <f t="shared" si="26"/>
        <v>0</v>
      </c>
      <c r="BH185" s="172">
        <f t="shared" si="27"/>
        <v>0</v>
      </c>
      <c r="BI185" s="172">
        <f t="shared" si="28"/>
        <v>0</v>
      </c>
      <c r="BJ185" s="14" t="s">
        <v>139</v>
      </c>
      <c r="BK185" s="173">
        <f t="shared" si="29"/>
        <v>0</v>
      </c>
      <c r="BL185" s="14" t="s">
        <v>198</v>
      </c>
      <c r="BM185" s="171" t="s">
        <v>307</v>
      </c>
    </row>
    <row r="186" spans="1:65" s="2" customFormat="1" ht="21.75" customHeight="1">
      <c r="A186" s="30"/>
      <c r="B186" s="159"/>
      <c r="C186" s="160" t="s">
        <v>314</v>
      </c>
      <c r="D186" s="160" t="s">
        <v>134</v>
      </c>
      <c r="E186" s="161" t="s">
        <v>309</v>
      </c>
      <c r="F186" s="162" t="s">
        <v>310</v>
      </c>
      <c r="G186" s="163" t="s">
        <v>209</v>
      </c>
      <c r="H186" s="164">
        <v>1.7999999999999999E-2</v>
      </c>
      <c r="I186" s="165"/>
      <c r="J186" s="164">
        <f t="shared" si="20"/>
        <v>0</v>
      </c>
      <c r="K186" s="166"/>
      <c r="L186" s="31"/>
      <c r="M186" s="167" t="s">
        <v>1</v>
      </c>
      <c r="N186" s="168" t="s">
        <v>39</v>
      </c>
      <c r="O186" s="56"/>
      <c r="P186" s="169">
        <f t="shared" si="21"/>
        <v>0</v>
      </c>
      <c r="Q186" s="169">
        <v>0</v>
      </c>
      <c r="R186" s="169">
        <f t="shared" si="22"/>
        <v>0</v>
      </c>
      <c r="S186" s="169">
        <v>0</v>
      </c>
      <c r="T186" s="170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71" t="s">
        <v>198</v>
      </c>
      <c r="AT186" s="171" t="s">
        <v>134</v>
      </c>
      <c r="AU186" s="171" t="s">
        <v>139</v>
      </c>
      <c r="AY186" s="14" t="s">
        <v>131</v>
      </c>
      <c r="BE186" s="172">
        <f t="shared" si="24"/>
        <v>0</v>
      </c>
      <c r="BF186" s="172">
        <f t="shared" si="25"/>
        <v>0</v>
      </c>
      <c r="BG186" s="172">
        <f t="shared" si="26"/>
        <v>0</v>
      </c>
      <c r="BH186" s="172">
        <f t="shared" si="27"/>
        <v>0</v>
      </c>
      <c r="BI186" s="172">
        <f t="shared" si="28"/>
        <v>0</v>
      </c>
      <c r="BJ186" s="14" t="s">
        <v>139</v>
      </c>
      <c r="BK186" s="173">
        <f t="shared" si="29"/>
        <v>0</v>
      </c>
      <c r="BL186" s="14" t="s">
        <v>198</v>
      </c>
      <c r="BM186" s="171" t="s">
        <v>311</v>
      </c>
    </row>
    <row r="187" spans="1:65" s="12" customFormat="1" ht="22.9" customHeight="1">
      <c r="B187" s="146"/>
      <c r="D187" s="147" t="s">
        <v>72</v>
      </c>
      <c r="E187" s="157" t="s">
        <v>312</v>
      </c>
      <c r="F187" s="157" t="s">
        <v>313</v>
      </c>
      <c r="I187" s="149"/>
      <c r="J187" s="158">
        <f>BK187</f>
        <v>0</v>
      </c>
      <c r="L187" s="146"/>
      <c r="M187" s="151"/>
      <c r="N187" s="152"/>
      <c r="O187" s="152"/>
      <c r="P187" s="153">
        <f>SUM(P188:P211)</f>
        <v>0</v>
      </c>
      <c r="Q187" s="152"/>
      <c r="R187" s="153">
        <f>SUM(R188:R211)</f>
        <v>0.18169999999999997</v>
      </c>
      <c r="S187" s="152"/>
      <c r="T187" s="154">
        <f>SUM(T188:T211)</f>
        <v>0.16556000000000001</v>
      </c>
      <c r="AR187" s="147" t="s">
        <v>139</v>
      </c>
      <c r="AT187" s="155" t="s">
        <v>72</v>
      </c>
      <c r="AU187" s="155" t="s">
        <v>81</v>
      </c>
      <c r="AY187" s="147" t="s">
        <v>131</v>
      </c>
      <c r="BK187" s="156">
        <f>SUM(BK188:BK211)</f>
        <v>0</v>
      </c>
    </row>
    <row r="188" spans="1:65" s="2" customFormat="1" ht="21.75" customHeight="1">
      <c r="A188" s="30"/>
      <c r="B188" s="159"/>
      <c r="C188" s="160" t="s">
        <v>319</v>
      </c>
      <c r="D188" s="160" t="s">
        <v>134</v>
      </c>
      <c r="E188" s="161" t="s">
        <v>315</v>
      </c>
      <c r="F188" s="162" t="s">
        <v>316</v>
      </c>
      <c r="G188" s="163" t="s">
        <v>317</v>
      </c>
      <c r="H188" s="164">
        <v>4</v>
      </c>
      <c r="I188" s="165"/>
      <c r="J188" s="164">
        <f t="shared" ref="J188:J211" si="30">ROUND(I188*H188,3)</f>
        <v>0</v>
      </c>
      <c r="K188" s="166"/>
      <c r="L188" s="31"/>
      <c r="M188" s="167" t="s">
        <v>1</v>
      </c>
      <c r="N188" s="168" t="s">
        <v>39</v>
      </c>
      <c r="O188" s="56"/>
      <c r="P188" s="169">
        <f t="shared" ref="P188:P211" si="31">O188*H188</f>
        <v>0</v>
      </c>
      <c r="Q188" s="169">
        <v>0</v>
      </c>
      <c r="R188" s="169">
        <f t="shared" ref="R188:R211" si="32">Q188*H188</f>
        <v>0</v>
      </c>
      <c r="S188" s="169">
        <v>1.933E-2</v>
      </c>
      <c r="T188" s="170">
        <f t="shared" ref="T188:T211" si="33">S188*H188</f>
        <v>7.732E-2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71" t="s">
        <v>198</v>
      </c>
      <c r="AT188" s="171" t="s">
        <v>134</v>
      </c>
      <c r="AU188" s="171" t="s">
        <v>139</v>
      </c>
      <c r="AY188" s="14" t="s">
        <v>131</v>
      </c>
      <c r="BE188" s="172">
        <f t="shared" ref="BE188:BE211" si="34">IF(N188="základná",J188,0)</f>
        <v>0</v>
      </c>
      <c r="BF188" s="172">
        <f t="shared" ref="BF188:BF211" si="35">IF(N188="znížená",J188,0)</f>
        <v>0</v>
      </c>
      <c r="BG188" s="172">
        <f t="shared" ref="BG188:BG211" si="36">IF(N188="zákl. prenesená",J188,0)</f>
        <v>0</v>
      </c>
      <c r="BH188" s="172">
        <f t="shared" ref="BH188:BH211" si="37">IF(N188="zníž. prenesená",J188,0)</f>
        <v>0</v>
      </c>
      <c r="BI188" s="172">
        <f t="shared" ref="BI188:BI211" si="38">IF(N188="nulová",J188,0)</f>
        <v>0</v>
      </c>
      <c r="BJ188" s="14" t="s">
        <v>139</v>
      </c>
      <c r="BK188" s="173">
        <f t="shared" ref="BK188:BK211" si="39">ROUND(I188*H188,3)</f>
        <v>0</v>
      </c>
      <c r="BL188" s="14" t="s">
        <v>198</v>
      </c>
      <c r="BM188" s="171" t="s">
        <v>318</v>
      </c>
    </row>
    <row r="189" spans="1:65" s="2" customFormat="1" ht="16.5" customHeight="1">
      <c r="A189" s="30"/>
      <c r="B189" s="159"/>
      <c r="C189" s="160" t="s">
        <v>323</v>
      </c>
      <c r="D189" s="160" t="s">
        <v>134</v>
      </c>
      <c r="E189" s="161" t="s">
        <v>320</v>
      </c>
      <c r="F189" s="162" t="s">
        <v>321</v>
      </c>
      <c r="G189" s="163" t="s">
        <v>162</v>
      </c>
      <c r="H189" s="164">
        <v>4</v>
      </c>
      <c r="I189" s="165"/>
      <c r="J189" s="164">
        <f t="shared" si="30"/>
        <v>0</v>
      </c>
      <c r="K189" s="166"/>
      <c r="L189" s="31"/>
      <c r="M189" s="167" t="s">
        <v>1</v>
      </c>
      <c r="N189" s="168" t="s">
        <v>39</v>
      </c>
      <c r="O189" s="56"/>
      <c r="P189" s="169">
        <f t="shared" si="31"/>
        <v>0</v>
      </c>
      <c r="Q189" s="169">
        <v>2.7999999999999998E-4</v>
      </c>
      <c r="R189" s="169">
        <f t="shared" si="32"/>
        <v>1.1199999999999999E-3</v>
      </c>
      <c r="S189" s="169">
        <v>0</v>
      </c>
      <c r="T189" s="170">
        <f t="shared" si="3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71" t="s">
        <v>198</v>
      </c>
      <c r="AT189" s="171" t="s">
        <v>134</v>
      </c>
      <c r="AU189" s="171" t="s">
        <v>139</v>
      </c>
      <c r="AY189" s="14" t="s">
        <v>131</v>
      </c>
      <c r="BE189" s="172">
        <f t="shared" si="34"/>
        <v>0</v>
      </c>
      <c r="BF189" s="172">
        <f t="shared" si="35"/>
        <v>0</v>
      </c>
      <c r="BG189" s="172">
        <f t="shared" si="36"/>
        <v>0</v>
      </c>
      <c r="BH189" s="172">
        <f t="shared" si="37"/>
        <v>0</v>
      </c>
      <c r="BI189" s="172">
        <f t="shared" si="38"/>
        <v>0</v>
      </c>
      <c r="BJ189" s="14" t="s">
        <v>139</v>
      </c>
      <c r="BK189" s="173">
        <f t="shared" si="39"/>
        <v>0</v>
      </c>
      <c r="BL189" s="14" t="s">
        <v>198</v>
      </c>
      <c r="BM189" s="171" t="s">
        <v>322</v>
      </c>
    </row>
    <row r="190" spans="1:65" s="2" customFormat="1" ht="16.5" customHeight="1">
      <c r="A190" s="30"/>
      <c r="B190" s="159"/>
      <c r="C190" s="174" t="s">
        <v>327</v>
      </c>
      <c r="D190" s="174" t="s">
        <v>165</v>
      </c>
      <c r="E190" s="175" t="s">
        <v>324</v>
      </c>
      <c r="F190" s="176" t="s">
        <v>325</v>
      </c>
      <c r="G190" s="177" t="s">
        <v>162</v>
      </c>
      <c r="H190" s="178">
        <v>4</v>
      </c>
      <c r="I190" s="179"/>
      <c r="J190" s="178">
        <f t="shared" si="30"/>
        <v>0</v>
      </c>
      <c r="K190" s="180"/>
      <c r="L190" s="181"/>
      <c r="M190" s="182" t="s">
        <v>1</v>
      </c>
      <c r="N190" s="183" t="s">
        <v>39</v>
      </c>
      <c r="O190" s="56"/>
      <c r="P190" s="169">
        <f t="shared" si="31"/>
        <v>0</v>
      </c>
      <c r="Q190" s="169">
        <v>2.5499999999999998E-2</v>
      </c>
      <c r="R190" s="169">
        <f t="shared" si="32"/>
        <v>0.10199999999999999</v>
      </c>
      <c r="S190" s="169">
        <v>0</v>
      </c>
      <c r="T190" s="170">
        <f t="shared" si="3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71" t="s">
        <v>272</v>
      </c>
      <c r="AT190" s="171" t="s">
        <v>165</v>
      </c>
      <c r="AU190" s="171" t="s">
        <v>139</v>
      </c>
      <c r="AY190" s="14" t="s">
        <v>131</v>
      </c>
      <c r="BE190" s="172">
        <f t="shared" si="34"/>
        <v>0</v>
      </c>
      <c r="BF190" s="172">
        <f t="shared" si="35"/>
        <v>0</v>
      </c>
      <c r="BG190" s="172">
        <f t="shared" si="36"/>
        <v>0</v>
      </c>
      <c r="BH190" s="172">
        <f t="shared" si="37"/>
        <v>0</v>
      </c>
      <c r="BI190" s="172">
        <f t="shared" si="38"/>
        <v>0</v>
      </c>
      <c r="BJ190" s="14" t="s">
        <v>139</v>
      </c>
      <c r="BK190" s="173">
        <f t="shared" si="39"/>
        <v>0</v>
      </c>
      <c r="BL190" s="14" t="s">
        <v>198</v>
      </c>
      <c r="BM190" s="171" t="s">
        <v>326</v>
      </c>
    </row>
    <row r="191" spans="1:65" s="2" customFormat="1" ht="16.5" customHeight="1">
      <c r="A191" s="30"/>
      <c r="B191" s="159"/>
      <c r="C191" s="174" t="s">
        <v>331</v>
      </c>
      <c r="D191" s="174" t="s">
        <v>165</v>
      </c>
      <c r="E191" s="175" t="s">
        <v>328</v>
      </c>
      <c r="F191" s="176" t="s">
        <v>329</v>
      </c>
      <c r="G191" s="177" t="s">
        <v>162</v>
      </c>
      <c r="H191" s="178">
        <v>4</v>
      </c>
      <c r="I191" s="179"/>
      <c r="J191" s="178">
        <f t="shared" si="30"/>
        <v>0</v>
      </c>
      <c r="K191" s="180"/>
      <c r="L191" s="181"/>
      <c r="M191" s="182" t="s">
        <v>1</v>
      </c>
      <c r="N191" s="183" t="s">
        <v>39</v>
      </c>
      <c r="O191" s="56"/>
      <c r="P191" s="169">
        <f t="shared" si="31"/>
        <v>0</v>
      </c>
      <c r="Q191" s="169">
        <v>2E-3</v>
      </c>
      <c r="R191" s="169">
        <f t="shared" si="32"/>
        <v>8.0000000000000002E-3</v>
      </c>
      <c r="S191" s="169">
        <v>0</v>
      </c>
      <c r="T191" s="170">
        <f t="shared" si="3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71" t="s">
        <v>272</v>
      </c>
      <c r="AT191" s="171" t="s">
        <v>165</v>
      </c>
      <c r="AU191" s="171" t="s">
        <v>139</v>
      </c>
      <c r="AY191" s="14" t="s">
        <v>131</v>
      </c>
      <c r="BE191" s="172">
        <f t="shared" si="34"/>
        <v>0</v>
      </c>
      <c r="BF191" s="172">
        <f t="shared" si="35"/>
        <v>0</v>
      </c>
      <c r="BG191" s="172">
        <f t="shared" si="36"/>
        <v>0</v>
      </c>
      <c r="BH191" s="172">
        <f t="shared" si="37"/>
        <v>0</v>
      </c>
      <c r="BI191" s="172">
        <f t="shared" si="38"/>
        <v>0</v>
      </c>
      <c r="BJ191" s="14" t="s">
        <v>139</v>
      </c>
      <c r="BK191" s="173">
        <f t="shared" si="39"/>
        <v>0</v>
      </c>
      <c r="BL191" s="14" t="s">
        <v>198</v>
      </c>
      <c r="BM191" s="171" t="s">
        <v>330</v>
      </c>
    </row>
    <row r="192" spans="1:65" s="2" customFormat="1" ht="21.75" customHeight="1">
      <c r="A192" s="30"/>
      <c r="B192" s="159"/>
      <c r="C192" s="160" t="s">
        <v>335</v>
      </c>
      <c r="D192" s="160" t="s">
        <v>134</v>
      </c>
      <c r="E192" s="161" t="s">
        <v>332</v>
      </c>
      <c r="F192" s="162" t="s">
        <v>333</v>
      </c>
      <c r="G192" s="163" t="s">
        <v>317</v>
      </c>
      <c r="H192" s="164">
        <v>4</v>
      </c>
      <c r="I192" s="165"/>
      <c r="J192" s="164">
        <f t="shared" si="30"/>
        <v>0</v>
      </c>
      <c r="K192" s="166"/>
      <c r="L192" s="31"/>
      <c r="M192" s="167" t="s">
        <v>1</v>
      </c>
      <c r="N192" s="168" t="s">
        <v>39</v>
      </c>
      <c r="O192" s="56"/>
      <c r="P192" s="169">
        <f t="shared" si="31"/>
        <v>0</v>
      </c>
      <c r="Q192" s="169">
        <v>0</v>
      </c>
      <c r="R192" s="169">
        <f t="shared" si="32"/>
        <v>0</v>
      </c>
      <c r="S192" s="169">
        <v>1.9460000000000002E-2</v>
      </c>
      <c r="T192" s="170">
        <f t="shared" si="33"/>
        <v>7.7840000000000006E-2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71" t="s">
        <v>198</v>
      </c>
      <c r="AT192" s="171" t="s">
        <v>134</v>
      </c>
      <c r="AU192" s="171" t="s">
        <v>139</v>
      </c>
      <c r="AY192" s="14" t="s">
        <v>131</v>
      </c>
      <c r="BE192" s="172">
        <f t="shared" si="34"/>
        <v>0</v>
      </c>
      <c r="BF192" s="172">
        <f t="shared" si="35"/>
        <v>0</v>
      </c>
      <c r="BG192" s="172">
        <f t="shared" si="36"/>
        <v>0</v>
      </c>
      <c r="BH192" s="172">
        <f t="shared" si="37"/>
        <v>0</v>
      </c>
      <c r="BI192" s="172">
        <f t="shared" si="38"/>
        <v>0</v>
      </c>
      <c r="BJ192" s="14" t="s">
        <v>139</v>
      </c>
      <c r="BK192" s="173">
        <f t="shared" si="39"/>
        <v>0</v>
      </c>
      <c r="BL192" s="14" t="s">
        <v>198</v>
      </c>
      <c r="BM192" s="171" t="s">
        <v>334</v>
      </c>
    </row>
    <row r="193" spans="1:65" s="2" customFormat="1" ht="16.5" customHeight="1">
      <c r="A193" s="30"/>
      <c r="B193" s="159"/>
      <c r="C193" s="160" t="s">
        <v>339</v>
      </c>
      <c r="D193" s="160" t="s">
        <v>134</v>
      </c>
      <c r="E193" s="161" t="s">
        <v>336</v>
      </c>
      <c r="F193" s="162" t="s">
        <v>337</v>
      </c>
      <c r="G193" s="163" t="s">
        <v>162</v>
      </c>
      <c r="H193" s="164">
        <v>4</v>
      </c>
      <c r="I193" s="165"/>
      <c r="J193" s="164">
        <f t="shared" si="30"/>
        <v>0</v>
      </c>
      <c r="K193" s="166"/>
      <c r="L193" s="31"/>
      <c r="M193" s="167" t="s">
        <v>1</v>
      </c>
      <c r="N193" s="168" t="s">
        <v>39</v>
      </c>
      <c r="O193" s="56"/>
      <c r="P193" s="169">
        <f t="shared" si="31"/>
        <v>0</v>
      </c>
      <c r="Q193" s="169">
        <v>2.3E-3</v>
      </c>
      <c r="R193" s="169">
        <f t="shared" si="32"/>
        <v>9.1999999999999998E-3</v>
      </c>
      <c r="S193" s="169">
        <v>0</v>
      </c>
      <c r="T193" s="170">
        <f t="shared" si="3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71" t="s">
        <v>198</v>
      </c>
      <c r="AT193" s="171" t="s">
        <v>134</v>
      </c>
      <c r="AU193" s="171" t="s">
        <v>139</v>
      </c>
      <c r="AY193" s="14" t="s">
        <v>131</v>
      </c>
      <c r="BE193" s="172">
        <f t="shared" si="34"/>
        <v>0</v>
      </c>
      <c r="BF193" s="172">
        <f t="shared" si="35"/>
        <v>0</v>
      </c>
      <c r="BG193" s="172">
        <f t="shared" si="36"/>
        <v>0</v>
      </c>
      <c r="BH193" s="172">
        <f t="shared" si="37"/>
        <v>0</v>
      </c>
      <c r="BI193" s="172">
        <f t="shared" si="38"/>
        <v>0</v>
      </c>
      <c r="BJ193" s="14" t="s">
        <v>139</v>
      </c>
      <c r="BK193" s="173">
        <f t="shared" si="39"/>
        <v>0</v>
      </c>
      <c r="BL193" s="14" t="s">
        <v>198</v>
      </c>
      <c r="BM193" s="171" t="s">
        <v>338</v>
      </c>
    </row>
    <row r="194" spans="1:65" s="2" customFormat="1" ht="16.5" customHeight="1">
      <c r="A194" s="30"/>
      <c r="B194" s="159"/>
      <c r="C194" s="174" t="s">
        <v>343</v>
      </c>
      <c r="D194" s="174" t="s">
        <v>165</v>
      </c>
      <c r="E194" s="175" t="s">
        <v>340</v>
      </c>
      <c r="F194" s="176" t="s">
        <v>341</v>
      </c>
      <c r="G194" s="177" t="s">
        <v>162</v>
      </c>
      <c r="H194" s="178">
        <v>4</v>
      </c>
      <c r="I194" s="179"/>
      <c r="J194" s="178">
        <f t="shared" si="30"/>
        <v>0</v>
      </c>
      <c r="K194" s="180"/>
      <c r="L194" s="181"/>
      <c r="M194" s="182" t="s">
        <v>1</v>
      </c>
      <c r="N194" s="183" t="s">
        <v>39</v>
      </c>
      <c r="O194" s="56"/>
      <c r="P194" s="169">
        <f t="shared" si="31"/>
        <v>0</v>
      </c>
      <c r="Q194" s="169">
        <v>6.1999999999999998E-3</v>
      </c>
      <c r="R194" s="169">
        <f t="shared" si="32"/>
        <v>2.4799999999999999E-2</v>
      </c>
      <c r="S194" s="169">
        <v>0</v>
      </c>
      <c r="T194" s="170">
        <f t="shared" si="3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71" t="s">
        <v>272</v>
      </c>
      <c r="AT194" s="171" t="s">
        <v>165</v>
      </c>
      <c r="AU194" s="171" t="s">
        <v>139</v>
      </c>
      <c r="AY194" s="14" t="s">
        <v>131</v>
      </c>
      <c r="BE194" s="172">
        <f t="shared" si="34"/>
        <v>0</v>
      </c>
      <c r="BF194" s="172">
        <f t="shared" si="35"/>
        <v>0</v>
      </c>
      <c r="BG194" s="172">
        <f t="shared" si="36"/>
        <v>0</v>
      </c>
      <c r="BH194" s="172">
        <f t="shared" si="37"/>
        <v>0</v>
      </c>
      <c r="BI194" s="172">
        <f t="shared" si="38"/>
        <v>0</v>
      </c>
      <c r="BJ194" s="14" t="s">
        <v>139</v>
      </c>
      <c r="BK194" s="173">
        <f t="shared" si="39"/>
        <v>0</v>
      </c>
      <c r="BL194" s="14" t="s">
        <v>198</v>
      </c>
      <c r="BM194" s="171" t="s">
        <v>342</v>
      </c>
    </row>
    <row r="195" spans="1:65" s="2" customFormat="1" ht="21.75" customHeight="1">
      <c r="A195" s="30"/>
      <c r="B195" s="159"/>
      <c r="C195" s="160" t="s">
        <v>347</v>
      </c>
      <c r="D195" s="160" t="s">
        <v>134</v>
      </c>
      <c r="E195" s="161" t="s">
        <v>344</v>
      </c>
      <c r="F195" s="162" t="s">
        <v>345</v>
      </c>
      <c r="G195" s="163" t="s">
        <v>162</v>
      </c>
      <c r="H195" s="164">
        <v>8</v>
      </c>
      <c r="I195" s="165"/>
      <c r="J195" s="164">
        <f t="shared" si="30"/>
        <v>0</v>
      </c>
      <c r="K195" s="166"/>
      <c r="L195" s="31"/>
      <c r="M195" s="167" t="s">
        <v>1</v>
      </c>
      <c r="N195" s="168" t="s">
        <v>39</v>
      </c>
      <c r="O195" s="56"/>
      <c r="P195" s="169">
        <f t="shared" si="31"/>
        <v>0</v>
      </c>
      <c r="Q195" s="169">
        <v>0</v>
      </c>
      <c r="R195" s="169">
        <f t="shared" si="32"/>
        <v>0</v>
      </c>
      <c r="S195" s="169">
        <v>0</v>
      </c>
      <c r="T195" s="170">
        <f t="shared" si="3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71" t="s">
        <v>198</v>
      </c>
      <c r="AT195" s="171" t="s">
        <v>134</v>
      </c>
      <c r="AU195" s="171" t="s">
        <v>139</v>
      </c>
      <c r="AY195" s="14" t="s">
        <v>131</v>
      </c>
      <c r="BE195" s="172">
        <f t="shared" si="34"/>
        <v>0</v>
      </c>
      <c r="BF195" s="172">
        <f t="shared" si="35"/>
        <v>0</v>
      </c>
      <c r="BG195" s="172">
        <f t="shared" si="36"/>
        <v>0</v>
      </c>
      <c r="BH195" s="172">
        <f t="shared" si="37"/>
        <v>0</v>
      </c>
      <c r="BI195" s="172">
        <f t="shared" si="38"/>
        <v>0</v>
      </c>
      <c r="BJ195" s="14" t="s">
        <v>139</v>
      </c>
      <c r="BK195" s="173">
        <f t="shared" si="39"/>
        <v>0</v>
      </c>
      <c r="BL195" s="14" t="s">
        <v>198</v>
      </c>
      <c r="BM195" s="171" t="s">
        <v>346</v>
      </c>
    </row>
    <row r="196" spans="1:65" s="2" customFormat="1" ht="16.5" customHeight="1">
      <c r="A196" s="30"/>
      <c r="B196" s="159"/>
      <c r="C196" s="174" t="s">
        <v>351</v>
      </c>
      <c r="D196" s="174" t="s">
        <v>165</v>
      </c>
      <c r="E196" s="175" t="s">
        <v>348</v>
      </c>
      <c r="F196" s="176" t="s">
        <v>349</v>
      </c>
      <c r="G196" s="177" t="s">
        <v>162</v>
      </c>
      <c r="H196" s="178">
        <v>4</v>
      </c>
      <c r="I196" s="179"/>
      <c r="J196" s="178">
        <f t="shared" si="30"/>
        <v>0</v>
      </c>
      <c r="K196" s="180"/>
      <c r="L196" s="181"/>
      <c r="M196" s="182" t="s">
        <v>1</v>
      </c>
      <c r="N196" s="183" t="s">
        <v>39</v>
      </c>
      <c r="O196" s="56"/>
      <c r="P196" s="169">
        <f t="shared" si="31"/>
        <v>0</v>
      </c>
      <c r="Q196" s="169">
        <v>0</v>
      </c>
      <c r="R196" s="169">
        <f t="shared" si="32"/>
        <v>0</v>
      </c>
      <c r="S196" s="169">
        <v>0</v>
      </c>
      <c r="T196" s="170">
        <f t="shared" si="3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71" t="s">
        <v>272</v>
      </c>
      <c r="AT196" s="171" t="s">
        <v>165</v>
      </c>
      <c r="AU196" s="171" t="s">
        <v>139</v>
      </c>
      <c r="AY196" s="14" t="s">
        <v>131</v>
      </c>
      <c r="BE196" s="172">
        <f t="shared" si="34"/>
        <v>0</v>
      </c>
      <c r="BF196" s="172">
        <f t="shared" si="35"/>
        <v>0</v>
      </c>
      <c r="BG196" s="172">
        <f t="shared" si="36"/>
        <v>0</v>
      </c>
      <c r="BH196" s="172">
        <f t="shared" si="37"/>
        <v>0</v>
      </c>
      <c r="BI196" s="172">
        <f t="shared" si="38"/>
        <v>0</v>
      </c>
      <c r="BJ196" s="14" t="s">
        <v>139</v>
      </c>
      <c r="BK196" s="173">
        <f t="shared" si="39"/>
        <v>0</v>
      </c>
      <c r="BL196" s="14" t="s">
        <v>198</v>
      </c>
      <c r="BM196" s="171" t="s">
        <v>350</v>
      </c>
    </row>
    <row r="197" spans="1:65" s="2" customFormat="1" ht="16.5" customHeight="1">
      <c r="A197" s="30"/>
      <c r="B197" s="159"/>
      <c r="C197" s="174" t="s">
        <v>355</v>
      </c>
      <c r="D197" s="174" t="s">
        <v>165</v>
      </c>
      <c r="E197" s="175" t="s">
        <v>352</v>
      </c>
      <c r="F197" s="176" t="s">
        <v>353</v>
      </c>
      <c r="G197" s="177" t="s">
        <v>162</v>
      </c>
      <c r="H197" s="178">
        <v>4</v>
      </c>
      <c r="I197" s="179"/>
      <c r="J197" s="178">
        <f t="shared" si="30"/>
        <v>0</v>
      </c>
      <c r="K197" s="180"/>
      <c r="L197" s="181"/>
      <c r="M197" s="182" t="s">
        <v>1</v>
      </c>
      <c r="N197" s="183" t="s">
        <v>39</v>
      </c>
      <c r="O197" s="56"/>
      <c r="P197" s="169">
        <f t="shared" si="31"/>
        <v>0</v>
      </c>
      <c r="Q197" s="169">
        <v>0</v>
      </c>
      <c r="R197" s="169">
        <f t="shared" si="32"/>
        <v>0</v>
      </c>
      <c r="S197" s="169">
        <v>0</v>
      </c>
      <c r="T197" s="170">
        <f t="shared" si="3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71" t="s">
        <v>272</v>
      </c>
      <c r="AT197" s="171" t="s">
        <v>165</v>
      </c>
      <c r="AU197" s="171" t="s">
        <v>139</v>
      </c>
      <c r="AY197" s="14" t="s">
        <v>131</v>
      </c>
      <c r="BE197" s="172">
        <f t="shared" si="34"/>
        <v>0</v>
      </c>
      <c r="BF197" s="172">
        <f t="shared" si="35"/>
        <v>0</v>
      </c>
      <c r="BG197" s="172">
        <f t="shared" si="36"/>
        <v>0</v>
      </c>
      <c r="BH197" s="172">
        <f t="shared" si="37"/>
        <v>0</v>
      </c>
      <c r="BI197" s="172">
        <f t="shared" si="38"/>
        <v>0</v>
      </c>
      <c r="BJ197" s="14" t="s">
        <v>139</v>
      </c>
      <c r="BK197" s="173">
        <f t="shared" si="39"/>
        <v>0</v>
      </c>
      <c r="BL197" s="14" t="s">
        <v>198</v>
      </c>
      <c r="BM197" s="171" t="s">
        <v>354</v>
      </c>
    </row>
    <row r="198" spans="1:65" s="2" customFormat="1" ht="16.5" customHeight="1">
      <c r="A198" s="30"/>
      <c r="B198" s="159"/>
      <c r="C198" s="160" t="s">
        <v>359</v>
      </c>
      <c r="D198" s="160" t="s">
        <v>134</v>
      </c>
      <c r="E198" s="161" t="s">
        <v>356</v>
      </c>
      <c r="F198" s="162" t="s">
        <v>357</v>
      </c>
      <c r="G198" s="163" t="s">
        <v>162</v>
      </c>
      <c r="H198" s="164">
        <v>1</v>
      </c>
      <c r="I198" s="165"/>
      <c r="J198" s="164">
        <f t="shared" si="30"/>
        <v>0</v>
      </c>
      <c r="K198" s="166"/>
      <c r="L198" s="31"/>
      <c r="M198" s="167" t="s">
        <v>1</v>
      </c>
      <c r="N198" s="168" t="s">
        <v>39</v>
      </c>
      <c r="O198" s="56"/>
      <c r="P198" s="169">
        <f t="shared" si="31"/>
        <v>0</v>
      </c>
      <c r="Q198" s="169">
        <v>2.7999999999999998E-4</v>
      </c>
      <c r="R198" s="169">
        <f t="shared" si="32"/>
        <v>2.7999999999999998E-4</v>
      </c>
      <c r="S198" s="169">
        <v>0</v>
      </c>
      <c r="T198" s="170">
        <f t="shared" si="3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71" t="s">
        <v>198</v>
      </c>
      <c r="AT198" s="171" t="s">
        <v>134</v>
      </c>
      <c r="AU198" s="171" t="s">
        <v>139</v>
      </c>
      <c r="AY198" s="14" t="s">
        <v>131</v>
      </c>
      <c r="BE198" s="172">
        <f t="shared" si="34"/>
        <v>0</v>
      </c>
      <c r="BF198" s="172">
        <f t="shared" si="35"/>
        <v>0</v>
      </c>
      <c r="BG198" s="172">
        <f t="shared" si="36"/>
        <v>0</v>
      </c>
      <c r="BH198" s="172">
        <f t="shared" si="37"/>
        <v>0</v>
      </c>
      <c r="BI198" s="172">
        <f t="shared" si="38"/>
        <v>0</v>
      </c>
      <c r="BJ198" s="14" t="s">
        <v>139</v>
      </c>
      <c r="BK198" s="173">
        <f t="shared" si="39"/>
        <v>0</v>
      </c>
      <c r="BL198" s="14" t="s">
        <v>198</v>
      </c>
      <c r="BM198" s="171" t="s">
        <v>358</v>
      </c>
    </row>
    <row r="199" spans="1:65" s="2" customFormat="1" ht="16.5" customHeight="1">
      <c r="A199" s="30"/>
      <c r="B199" s="159"/>
      <c r="C199" s="174" t="s">
        <v>363</v>
      </c>
      <c r="D199" s="174" t="s">
        <v>165</v>
      </c>
      <c r="E199" s="175" t="s">
        <v>360</v>
      </c>
      <c r="F199" s="176" t="s">
        <v>361</v>
      </c>
      <c r="G199" s="177" t="s">
        <v>162</v>
      </c>
      <c r="H199" s="178">
        <v>1</v>
      </c>
      <c r="I199" s="179"/>
      <c r="J199" s="178">
        <f t="shared" si="30"/>
        <v>0</v>
      </c>
      <c r="K199" s="180"/>
      <c r="L199" s="181"/>
      <c r="M199" s="182" t="s">
        <v>1</v>
      </c>
      <c r="N199" s="183" t="s">
        <v>39</v>
      </c>
      <c r="O199" s="56"/>
      <c r="P199" s="169">
        <f t="shared" si="31"/>
        <v>0</v>
      </c>
      <c r="Q199" s="169">
        <v>1.8499999999999999E-2</v>
      </c>
      <c r="R199" s="169">
        <f t="shared" si="32"/>
        <v>1.8499999999999999E-2</v>
      </c>
      <c r="S199" s="169">
        <v>0</v>
      </c>
      <c r="T199" s="170">
        <f t="shared" si="3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71" t="s">
        <v>272</v>
      </c>
      <c r="AT199" s="171" t="s">
        <v>165</v>
      </c>
      <c r="AU199" s="171" t="s">
        <v>139</v>
      </c>
      <c r="AY199" s="14" t="s">
        <v>131</v>
      </c>
      <c r="BE199" s="172">
        <f t="shared" si="34"/>
        <v>0</v>
      </c>
      <c r="BF199" s="172">
        <f t="shared" si="35"/>
        <v>0</v>
      </c>
      <c r="BG199" s="172">
        <f t="shared" si="36"/>
        <v>0</v>
      </c>
      <c r="BH199" s="172">
        <f t="shared" si="37"/>
        <v>0</v>
      </c>
      <c r="BI199" s="172">
        <f t="shared" si="38"/>
        <v>0</v>
      </c>
      <c r="BJ199" s="14" t="s">
        <v>139</v>
      </c>
      <c r="BK199" s="173">
        <f t="shared" si="39"/>
        <v>0</v>
      </c>
      <c r="BL199" s="14" t="s">
        <v>198</v>
      </c>
      <c r="BM199" s="171" t="s">
        <v>362</v>
      </c>
    </row>
    <row r="200" spans="1:65" s="2" customFormat="1" ht="16.5" customHeight="1">
      <c r="A200" s="30"/>
      <c r="B200" s="159"/>
      <c r="C200" s="160" t="s">
        <v>367</v>
      </c>
      <c r="D200" s="160" t="s">
        <v>134</v>
      </c>
      <c r="E200" s="161" t="s">
        <v>364</v>
      </c>
      <c r="F200" s="162" t="s">
        <v>365</v>
      </c>
      <c r="G200" s="163" t="s">
        <v>162</v>
      </c>
      <c r="H200" s="164">
        <v>9</v>
      </c>
      <c r="I200" s="165"/>
      <c r="J200" s="164">
        <f t="shared" si="30"/>
        <v>0</v>
      </c>
      <c r="K200" s="166"/>
      <c r="L200" s="31"/>
      <c r="M200" s="167" t="s">
        <v>1</v>
      </c>
      <c r="N200" s="168" t="s">
        <v>39</v>
      </c>
      <c r="O200" s="56"/>
      <c r="P200" s="169">
        <f t="shared" si="31"/>
        <v>0</v>
      </c>
      <c r="Q200" s="169">
        <v>8.0000000000000007E-5</v>
      </c>
      <c r="R200" s="169">
        <f t="shared" si="32"/>
        <v>7.2000000000000005E-4</v>
      </c>
      <c r="S200" s="169">
        <v>0</v>
      </c>
      <c r="T200" s="170">
        <f t="shared" si="3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71" t="s">
        <v>198</v>
      </c>
      <c r="AT200" s="171" t="s">
        <v>134</v>
      </c>
      <c r="AU200" s="171" t="s">
        <v>139</v>
      </c>
      <c r="AY200" s="14" t="s">
        <v>131</v>
      </c>
      <c r="BE200" s="172">
        <f t="shared" si="34"/>
        <v>0</v>
      </c>
      <c r="BF200" s="172">
        <f t="shared" si="35"/>
        <v>0</v>
      </c>
      <c r="BG200" s="172">
        <f t="shared" si="36"/>
        <v>0</v>
      </c>
      <c r="BH200" s="172">
        <f t="shared" si="37"/>
        <v>0</v>
      </c>
      <c r="BI200" s="172">
        <f t="shared" si="38"/>
        <v>0</v>
      </c>
      <c r="BJ200" s="14" t="s">
        <v>139</v>
      </c>
      <c r="BK200" s="173">
        <f t="shared" si="39"/>
        <v>0</v>
      </c>
      <c r="BL200" s="14" t="s">
        <v>198</v>
      </c>
      <c r="BM200" s="171" t="s">
        <v>366</v>
      </c>
    </row>
    <row r="201" spans="1:65" s="2" customFormat="1" ht="16.5" customHeight="1">
      <c r="A201" s="30"/>
      <c r="B201" s="159"/>
      <c r="C201" s="174" t="s">
        <v>371</v>
      </c>
      <c r="D201" s="174" t="s">
        <v>165</v>
      </c>
      <c r="E201" s="175" t="s">
        <v>368</v>
      </c>
      <c r="F201" s="176" t="s">
        <v>369</v>
      </c>
      <c r="G201" s="177" t="s">
        <v>162</v>
      </c>
      <c r="H201" s="178">
        <v>9</v>
      </c>
      <c r="I201" s="179"/>
      <c r="J201" s="178">
        <f t="shared" si="30"/>
        <v>0</v>
      </c>
      <c r="K201" s="180"/>
      <c r="L201" s="181"/>
      <c r="M201" s="182" t="s">
        <v>1</v>
      </c>
      <c r="N201" s="183" t="s">
        <v>39</v>
      </c>
      <c r="O201" s="56"/>
      <c r="P201" s="169">
        <f t="shared" si="31"/>
        <v>0</v>
      </c>
      <c r="Q201" s="169">
        <v>8.0000000000000007E-5</v>
      </c>
      <c r="R201" s="169">
        <f t="shared" si="32"/>
        <v>7.2000000000000005E-4</v>
      </c>
      <c r="S201" s="169">
        <v>0</v>
      </c>
      <c r="T201" s="170">
        <f t="shared" si="3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71" t="s">
        <v>272</v>
      </c>
      <c r="AT201" s="171" t="s">
        <v>165</v>
      </c>
      <c r="AU201" s="171" t="s">
        <v>139</v>
      </c>
      <c r="AY201" s="14" t="s">
        <v>131</v>
      </c>
      <c r="BE201" s="172">
        <f t="shared" si="34"/>
        <v>0</v>
      </c>
      <c r="BF201" s="172">
        <f t="shared" si="35"/>
        <v>0</v>
      </c>
      <c r="BG201" s="172">
        <f t="shared" si="36"/>
        <v>0</v>
      </c>
      <c r="BH201" s="172">
        <f t="shared" si="37"/>
        <v>0</v>
      </c>
      <c r="BI201" s="172">
        <f t="shared" si="38"/>
        <v>0</v>
      </c>
      <c r="BJ201" s="14" t="s">
        <v>139</v>
      </c>
      <c r="BK201" s="173">
        <f t="shared" si="39"/>
        <v>0</v>
      </c>
      <c r="BL201" s="14" t="s">
        <v>198</v>
      </c>
      <c r="BM201" s="171" t="s">
        <v>370</v>
      </c>
    </row>
    <row r="202" spans="1:65" s="2" customFormat="1" ht="21.75" customHeight="1">
      <c r="A202" s="30"/>
      <c r="B202" s="159"/>
      <c r="C202" s="160" t="s">
        <v>375</v>
      </c>
      <c r="D202" s="160" t="s">
        <v>134</v>
      </c>
      <c r="E202" s="161" t="s">
        <v>372</v>
      </c>
      <c r="F202" s="162" t="s">
        <v>373</v>
      </c>
      <c r="G202" s="163" t="s">
        <v>317</v>
      </c>
      <c r="H202" s="164">
        <v>4</v>
      </c>
      <c r="I202" s="165"/>
      <c r="J202" s="164">
        <f t="shared" si="30"/>
        <v>0</v>
      </c>
      <c r="K202" s="166"/>
      <c r="L202" s="31"/>
      <c r="M202" s="167" t="s">
        <v>1</v>
      </c>
      <c r="N202" s="168" t="s">
        <v>39</v>
      </c>
      <c r="O202" s="56"/>
      <c r="P202" s="169">
        <f t="shared" si="31"/>
        <v>0</v>
      </c>
      <c r="Q202" s="169">
        <v>0</v>
      </c>
      <c r="R202" s="169">
        <f t="shared" si="32"/>
        <v>0</v>
      </c>
      <c r="S202" s="169">
        <v>2.5999999999999999E-3</v>
      </c>
      <c r="T202" s="170">
        <f t="shared" si="33"/>
        <v>1.04E-2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71" t="s">
        <v>198</v>
      </c>
      <c r="AT202" s="171" t="s">
        <v>134</v>
      </c>
      <c r="AU202" s="171" t="s">
        <v>139</v>
      </c>
      <c r="AY202" s="14" t="s">
        <v>131</v>
      </c>
      <c r="BE202" s="172">
        <f t="shared" si="34"/>
        <v>0</v>
      </c>
      <c r="BF202" s="172">
        <f t="shared" si="35"/>
        <v>0</v>
      </c>
      <c r="BG202" s="172">
        <f t="shared" si="36"/>
        <v>0</v>
      </c>
      <c r="BH202" s="172">
        <f t="shared" si="37"/>
        <v>0</v>
      </c>
      <c r="BI202" s="172">
        <f t="shared" si="38"/>
        <v>0</v>
      </c>
      <c r="BJ202" s="14" t="s">
        <v>139</v>
      </c>
      <c r="BK202" s="173">
        <f t="shared" si="39"/>
        <v>0</v>
      </c>
      <c r="BL202" s="14" t="s">
        <v>198</v>
      </c>
      <c r="BM202" s="171" t="s">
        <v>374</v>
      </c>
    </row>
    <row r="203" spans="1:65" s="2" customFormat="1" ht="21.75" customHeight="1">
      <c r="A203" s="30"/>
      <c r="B203" s="159"/>
      <c r="C203" s="160" t="s">
        <v>379</v>
      </c>
      <c r="D203" s="160" t="s">
        <v>134</v>
      </c>
      <c r="E203" s="161" t="s">
        <v>376</v>
      </c>
      <c r="F203" s="162" t="s">
        <v>377</v>
      </c>
      <c r="G203" s="163" t="s">
        <v>162</v>
      </c>
      <c r="H203" s="164">
        <v>4</v>
      </c>
      <c r="I203" s="165"/>
      <c r="J203" s="164">
        <f t="shared" si="30"/>
        <v>0</v>
      </c>
      <c r="K203" s="166"/>
      <c r="L203" s="31"/>
      <c r="M203" s="167" t="s">
        <v>1</v>
      </c>
      <c r="N203" s="168" t="s">
        <v>39</v>
      </c>
      <c r="O203" s="56"/>
      <c r="P203" s="169">
        <f t="shared" si="31"/>
        <v>0</v>
      </c>
      <c r="Q203" s="169">
        <v>0</v>
      </c>
      <c r="R203" s="169">
        <f t="shared" si="32"/>
        <v>0</v>
      </c>
      <c r="S203" s="169">
        <v>0</v>
      </c>
      <c r="T203" s="170">
        <f t="shared" si="3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71" t="s">
        <v>198</v>
      </c>
      <c r="AT203" s="171" t="s">
        <v>134</v>
      </c>
      <c r="AU203" s="171" t="s">
        <v>139</v>
      </c>
      <c r="AY203" s="14" t="s">
        <v>131</v>
      </c>
      <c r="BE203" s="172">
        <f t="shared" si="34"/>
        <v>0</v>
      </c>
      <c r="BF203" s="172">
        <f t="shared" si="35"/>
        <v>0</v>
      </c>
      <c r="BG203" s="172">
        <f t="shared" si="36"/>
        <v>0</v>
      </c>
      <c r="BH203" s="172">
        <f t="shared" si="37"/>
        <v>0</v>
      </c>
      <c r="BI203" s="172">
        <f t="shared" si="38"/>
        <v>0</v>
      </c>
      <c r="BJ203" s="14" t="s">
        <v>139</v>
      </c>
      <c r="BK203" s="173">
        <f t="shared" si="39"/>
        <v>0</v>
      </c>
      <c r="BL203" s="14" t="s">
        <v>198</v>
      </c>
      <c r="BM203" s="171" t="s">
        <v>378</v>
      </c>
    </row>
    <row r="204" spans="1:65" s="2" customFormat="1" ht="16.5" customHeight="1">
      <c r="A204" s="30"/>
      <c r="B204" s="159"/>
      <c r="C204" s="174" t="s">
        <v>383</v>
      </c>
      <c r="D204" s="174" t="s">
        <v>165</v>
      </c>
      <c r="E204" s="175" t="s">
        <v>380</v>
      </c>
      <c r="F204" s="176" t="s">
        <v>381</v>
      </c>
      <c r="G204" s="177" t="s">
        <v>162</v>
      </c>
      <c r="H204" s="178">
        <v>4</v>
      </c>
      <c r="I204" s="179"/>
      <c r="J204" s="178">
        <f t="shared" si="30"/>
        <v>0</v>
      </c>
      <c r="K204" s="180"/>
      <c r="L204" s="181"/>
      <c r="M204" s="182" t="s">
        <v>1</v>
      </c>
      <c r="N204" s="183" t="s">
        <v>39</v>
      </c>
      <c r="O204" s="56"/>
      <c r="P204" s="169">
        <f t="shared" si="31"/>
        <v>0</v>
      </c>
      <c r="Q204" s="169">
        <v>1E-3</v>
      </c>
      <c r="R204" s="169">
        <f t="shared" si="32"/>
        <v>4.0000000000000001E-3</v>
      </c>
      <c r="S204" s="169">
        <v>0</v>
      </c>
      <c r="T204" s="170">
        <f t="shared" si="3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71" t="s">
        <v>272</v>
      </c>
      <c r="AT204" s="171" t="s">
        <v>165</v>
      </c>
      <c r="AU204" s="171" t="s">
        <v>139</v>
      </c>
      <c r="AY204" s="14" t="s">
        <v>131</v>
      </c>
      <c r="BE204" s="172">
        <f t="shared" si="34"/>
        <v>0</v>
      </c>
      <c r="BF204" s="172">
        <f t="shared" si="35"/>
        <v>0</v>
      </c>
      <c r="BG204" s="172">
        <f t="shared" si="36"/>
        <v>0</v>
      </c>
      <c r="BH204" s="172">
        <f t="shared" si="37"/>
        <v>0</v>
      </c>
      <c r="BI204" s="172">
        <f t="shared" si="38"/>
        <v>0</v>
      </c>
      <c r="BJ204" s="14" t="s">
        <v>139</v>
      </c>
      <c r="BK204" s="173">
        <f t="shared" si="39"/>
        <v>0</v>
      </c>
      <c r="BL204" s="14" t="s">
        <v>198</v>
      </c>
      <c r="BM204" s="171" t="s">
        <v>382</v>
      </c>
    </row>
    <row r="205" spans="1:65" s="2" customFormat="1" ht="21.75" customHeight="1">
      <c r="A205" s="30"/>
      <c r="B205" s="159"/>
      <c r="C205" s="160" t="s">
        <v>387</v>
      </c>
      <c r="D205" s="160" t="s">
        <v>134</v>
      </c>
      <c r="E205" s="161" t="s">
        <v>384</v>
      </c>
      <c r="F205" s="162" t="s">
        <v>385</v>
      </c>
      <c r="G205" s="163" t="s">
        <v>162</v>
      </c>
      <c r="H205" s="164">
        <v>1</v>
      </c>
      <c r="I205" s="165"/>
      <c r="J205" s="164">
        <f t="shared" si="30"/>
        <v>0</v>
      </c>
      <c r="K205" s="166"/>
      <c r="L205" s="31"/>
      <c r="M205" s="167" t="s">
        <v>1</v>
      </c>
      <c r="N205" s="168" t="s">
        <v>39</v>
      </c>
      <c r="O205" s="56"/>
      <c r="P205" s="169">
        <f t="shared" si="31"/>
        <v>0</v>
      </c>
      <c r="Q205" s="169">
        <v>1E-4</v>
      </c>
      <c r="R205" s="169">
        <f t="shared" si="32"/>
        <v>1E-4</v>
      </c>
      <c r="S205" s="169">
        <v>0</v>
      </c>
      <c r="T205" s="170">
        <f t="shared" si="3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71" t="s">
        <v>198</v>
      </c>
      <c r="AT205" s="171" t="s">
        <v>134</v>
      </c>
      <c r="AU205" s="171" t="s">
        <v>139</v>
      </c>
      <c r="AY205" s="14" t="s">
        <v>131</v>
      </c>
      <c r="BE205" s="172">
        <f t="shared" si="34"/>
        <v>0</v>
      </c>
      <c r="BF205" s="172">
        <f t="shared" si="35"/>
        <v>0</v>
      </c>
      <c r="BG205" s="172">
        <f t="shared" si="36"/>
        <v>0</v>
      </c>
      <c r="BH205" s="172">
        <f t="shared" si="37"/>
        <v>0</v>
      </c>
      <c r="BI205" s="172">
        <f t="shared" si="38"/>
        <v>0</v>
      </c>
      <c r="BJ205" s="14" t="s">
        <v>139</v>
      </c>
      <c r="BK205" s="173">
        <f t="shared" si="39"/>
        <v>0</v>
      </c>
      <c r="BL205" s="14" t="s">
        <v>198</v>
      </c>
      <c r="BM205" s="171" t="s">
        <v>386</v>
      </c>
    </row>
    <row r="206" spans="1:65" s="2" customFormat="1" ht="16.5" customHeight="1">
      <c r="A206" s="30"/>
      <c r="B206" s="159"/>
      <c r="C206" s="174" t="s">
        <v>391</v>
      </c>
      <c r="D206" s="174" t="s">
        <v>165</v>
      </c>
      <c r="E206" s="175" t="s">
        <v>388</v>
      </c>
      <c r="F206" s="176" t="s">
        <v>389</v>
      </c>
      <c r="G206" s="177" t="s">
        <v>162</v>
      </c>
      <c r="H206" s="178">
        <v>1</v>
      </c>
      <c r="I206" s="179"/>
      <c r="J206" s="178">
        <f t="shared" si="30"/>
        <v>0</v>
      </c>
      <c r="K206" s="180"/>
      <c r="L206" s="181"/>
      <c r="M206" s="182" t="s">
        <v>1</v>
      </c>
      <c r="N206" s="183" t="s">
        <v>39</v>
      </c>
      <c r="O206" s="56"/>
      <c r="P206" s="169">
        <f t="shared" si="31"/>
        <v>0</v>
      </c>
      <c r="Q206" s="169">
        <v>2E-3</v>
      </c>
      <c r="R206" s="169">
        <f t="shared" si="32"/>
        <v>2E-3</v>
      </c>
      <c r="S206" s="169">
        <v>0</v>
      </c>
      <c r="T206" s="170">
        <f t="shared" si="3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71" t="s">
        <v>272</v>
      </c>
      <c r="AT206" s="171" t="s">
        <v>165</v>
      </c>
      <c r="AU206" s="171" t="s">
        <v>139</v>
      </c>
      <c r="AY206" s="14" t="s">
        <v>131</v>
      </c>
      <c r="BE206" s="172">
        <f t="shared" si="34"/>
        <v>0</v>
      </c>
      <c r="BF206" s="172">
        <f t="shared" si="35"/>
        <v>0</v>
      </c>
      <c r="BG206" s="172">
        <f t="shared" si="36"/>
        <v>0</v>
      </c>
      <c r="BH206" s="172">
        <f t="shared" si="37"/>
        <v>0</v>
      </c>
      <c r="BI206" s="172">
        <f t="shared" si="38"/>
        <v>0</v>
      </c>
      <c r="BJ206" s="14" t="s">
        <v>139</v>
      </c>
      <c r="BK206" s="173">
        <f t="shared" si="39"/>
        <v>0</v>
      </c>
      <c r="BL206" s="14" t="s">
        <v>198</v>
      </c>
      <c r="BM206" s="171" t="s">
        <v>390</v>
      </c>
    </row>
    <row r="207" spans="1:65" s="2" customFormat="1" ht="21.75" customHeight="1">
      <c r="A207" s="30"/>
      <c r="B207" s="159"/>
      <c r="C207" s="160" t="s">
        <v>395</v>
      </c>
      <c r="D207" s="160" t="s">
        <v>134</v>
      </c>
      <c r="E207" s="161" t="s">
        <v>392</v>
      </c>
      <c r="F207" s="162" t="s">
        <v>393</v>
      </c>
      <c r="G207" s="163" t="s">
        <v>162</v>
      </c>
      <c r="H207" s="164">
        <v>4</v>
      </c>
      <c r="I207" s="165"/>
      <c r="J207" s="164">
        <f t="shared" si="30"/>
        <v>0</v>
      </c>
      <c r="K207" s="166"/>
      <c r="L207" s="31"/>
      <c r="M207" s="167" t="s">
        <v>1</v>
      </c>
      <c r="N207" s="168" t="s">
        <v>39</v>
      </c>
      <c r="O207" s="56"/>
      <c r="P207" s="169">
        <f t="shared" si="31"/>
        <v>0</v>
      </c>
      <c r="Q207" s="169">
        <v>0</v>
      </c>
      <c r="R207" s="169">
        <f t="shared" si="32"/>
        <v>0</v>
      </c>
      <c r="S207" s="169">
        <v>0</v>
      </c>
      <c r="T207" s="170">
        <f t="shared" si="3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71" t="s">
        <v>198</v>
      </c>
      <c r="AT207" s="171" t="s">
        <v>134</v>
      </c>
      <c r="AU207" s="171" t="s">
        <v>139</v>
      </c>
      <c r="AY207" s="14" t="s">
        <v>131</v>
      </c>
      <c r="BE207" s="172">
        <f t="shared" si="34"/>
        <v>0</v>
      </c>
      <c r="BF207" s="172">
        <f t="shared" si="35"/>
        <v>0</v>
      </c>
      <c r="BG207" s="172">
        <f t="shared" si="36"/>
        <v>0</v>
      </c>
      <c r="BH207" s="172">
        <f t="shared" si="37"/>
        <v>0</v>
      </c>
      <c r="BI207" s="172">
        <f t="shared" si="38"/>
        <v>0</v>
      </c>
      <c r="BJ207" s="14" t="s">
        <v>139</v>
      </c>
      <c r="BK207" s="173">
        <f t="shared" si="39"/>
        <v>0</v>
      </c>
      <c r="BL207" s="14" t="s">
        <v>198</v>
      </c>
      <c r="BM207" s="171" t="s">
        <v>394</v>
      </c>
    </row>
    <row r="208" spans="1:65" s="2" customFormat="1" ht="16.5" customHeight="1">
      <c r="A208" s="30"/>
      <c r="B208" s="159"/>
      <c r="C208" s="174" t="s">
        <v>399</v>
      </c>
      <c r="D208" s="174" t="s">
        <v>165</v>
      </c>
      <c r="E208" s="175" t="s">
        <v>396</v>
      </c>
      <c r="F208" s="176" t="s">
        <v>397</v>
      </c>
      <c r="G208" s="177" t="s">
        <v>162</v>
      </c>
      <c r="H208" s="178">
        <v>4</v>
      </c>
      <c r="I208" s="179"/>
      <c r="J208" s="178">
        <f t="shared" si="30"/>
        <v>0</v>
      </c>
      <c r="K208" s="180"/>
      <c r="L208" s="181"/>
      <c r="M208" s="182" t="s">
        <v>1</v>
      </c>
      <c r="N208" s="183" t="s">
        <v>39</v>
      </c>
      <c r="O208" s="56"/>
      <c r="P208" s="169">
        <f t="shared" si="31"/>
        <v>0</v>
      </c>
      <c r="Q208" s="169">
        <v>1.16E-3</v>
      </c>
      <c r="R208" s="169">
        <f t="shared" si="32"/>
        <v>4.64E-3</v>
      </c>
      <c r="S208" s="169">
        <v>0</v>
      </c>
      <c r="T208" s="170">
        <f t="shared" si="3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71" t="s">
        <v>272</v>
      </c>
      <c r="AT208" s="171" t="s">
        <v>165</v>
      </c>
      <c r="AU208" s="171" t="s">
        <v>139</v>
      </c>
      <c r="AY208" s="14" t="s">
        <v>131</v>
      </c>
      <c r="BE208" s="172">
        <f t="shared" si="34"/>
        <v>0</v>
      </c>
      <c r="BF208" s="172">
        <f t="shared" si="35"/>
        <v>0</v>
      </c>
      <c r="BG208" s="172">
        <f t="shared" si="36"/>
        <v>0</v>
      </c>
      <c r="BH208" s="172">
        <f t="shared" si="37"/>
        <v>0</v>
      </c>
      <c r="BI208" s="172">
        <f t="shared" si="38"/>
        <v>0</v>
      </c>
      <c r="BJ208" s="14" t="s">
        <v>139</v>
      </c>
      <c r="BK208" s="173">
        <f t="shared" si="39"/>
        <v>0</v>
      </c>
      <c r="BL208" s="14" t="s">
        <v>198</v>
      </c>
      <c r="BM208" s="171" t="s">
        <v>398</v>
      </c>
    </row>
    <row r="209" spans="1:65" s="2" customFormat="1" ht="21.75" customHeight="1">
      <c r="A209" s="30"/>
      <c r="B209" s="159"/>
      <c r="C209" s="160" t="s">
        <v>403</v>
      </c>
      <c r="D209" s="160" t="s">
        <v>134</v>
      </c>
      <c r="E209" s="161" t="s">
        <v>400</v>
      </c>
      <c r="F209" s="162" t="s">
        <v>401</v>
      </c>
      <c r="G209" s="163" t="s">
        <v>162</v>
      </c>
      <c r="H209" s="164">
        <v>2</v>
      </c>
      <c r="I209" s="165"/>
      <c r="J209" s="164">
        <f t="shared" si="30"/>
        <v>0</v>
      </c>
      <c r="K209" s="166"/>
      <c r="L209" s="31"/>
      <c r="M209" s="167" t="s">
        <v>1</v>
      </c>
      <c r="N209" s="168" t="s">
        <v>39</v>
      </c>
      <c r="O209" s="56"/>
      <c r="P209" s="169">
        <f t="shared" si="31"/>
        <v>0</v>
      </c>
      <c r="Q209" s="169">
        <v>1.0000000000000001E-5</v>
      </c>
      <c r="R209" s="169">
        <f t="shared" si="32"/>
        <v>2.0000000000000002E-5</v>
      </c>
      <c r="S209" s="169">
        <v>0</v>
      </c>
      <c r="T209" s="170">
        <f t="shared" si="3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71" t="s">
        <v>198</v>
      </c>
      <c r="AT209" s="171" t="s">
        <v>134</v>
      </c>
      <c r="AU209" s="171" t="s">
        <v>139</v>
      </c>
      <c r="AY209" s="14" t="s">
        <v>131</v>
      </c>
      <c r="BE209" s="172">
        <f t="shared" si="34"/>
        <v>0</v>
      </c>
      <c r="BF209" s="172">
        <f t="shared" si="35"/>
        <v>0</v>
      </c>
      <c r="BG209" s="172">
        <f t="shared" si="36"/>
        <v>0</v>
      </c>
      <c r="BH209" s="172">
        <f t="shared" si="37"/>
        <v>0</v>
      </c>
      <c r="BI209" s="172">
        <f t="shared" si="38"/>
        <v>0</v>
      </c>
      <c r="BJ209" s="14" t="s">
        <v>139</v>
      </c>
      <c r="BK209" s="173">
        <f t="shared" si="39"/>
        <v>0</v>
      </c>
      <c r="BL209" s="14" t="s">
        <v>198</v>
      </c>
      <c r="BM209" s="171" t="s">
        <v>402</v>
      </c>
    </row>
    <row r="210" spans="1:65" s="2" customFormat="1" ht="16.5" customHeight="1">
      <c r="A210" s="30"/>
      <c r="B210" s="159"/>
      <c r="C210" s="174" t="s">
        <v>407</v>
      </c>
      <c r="D210" s="174" t="s">
        <v>165</v>
      </c>
      <c r="E210" s="175" t="s">
        <v>404</v>
      </c>
      <c r="F210" s="176" t="s">
        <v>405</v>
      </c>
      <c r="G210" s="177" t="s">
        <v>162</v>
      </c>
      <c r="H210" s="178">
        <v>2</v>
      </c>
      <c r="I210" s="179"/>
      <c r="J210" s="178">
        <f t="shared" si="30"/>
        <v>0</v>
      </c>
      <c r="K210" s="180"/>
      <c r="L210" s="181"/>
      <c r="M210" s="182" t="s">
        <v>1</v>
      </c>
      <c r="N210" s="183" t="s">
        <v>39</v>
      </c>
      <c r="O210" s="56"/>
      <c r="P210" s="169">
        <f t="shared" si="31"/>
        <v>0</v>
      </c>
      <c r="Q210" s="169">
        <v>2.8E-3</v>
      </c>
      <c r="R210" s="169">
        <f t="shared" si="32"/>
        <v>5.5999999999999999E-3</v>
      </c>
      <c r="S210" s="169">
        <v>0</v>
      </c>
      <c r="T210" s="170">
        <f t="shared" si="3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71" t="s">
        <v>272</v>
      </c>
      <c r="AT210" s="171" t="s">
        <v>165</v>
      </c>
      <c r="AU210" s="171" t="s">
        <v>139</v>
      </c>
      <c r="AY210" s="14" t="s">
        <v>131</v>
      </c>
      <c r="BE210" s="172">
        <f t="shared" si="34"/>
        <v>0</v>
      </c>
      <c r="BF210" s="172">
        <f t="shared" si="35"/>
        <v>0</v>
      </c>
      <c r="BG210" s="172">
        <f t="shared" si="36"/>
        <v>0</v>
      </c>
      <c r="BH210" s="172">
        <f t="shared" si="37"/>
        <v>0</v>
      </c>
      <c r="BI210" s="172">
        <f t="shared" si="38"/>
        <v>0</v>
      </c>
      <c r="BJ210" s="14" t="s">
        <v>139</v>
      </c>
      <c r="BK210" s="173">
        <f t="shared" si="39"/>
        <v>0</v>
      </c>
      <c r="BL210" s="14" t="s">
        <v>198</v>
      </c>
      <c r="BM210" s="171" t="s">
        <v>406</v>
      </c>
    </row>
    <row r="211" spans="1:65" s="2" customFormat="1" ht="21.75" customHeight="1">
      <c r="A211" s="30"/>
      <c r="B211" s="159"/>
      <c r="C211" s="160" t="s">
        <v>413</v>
      </c>
      <c r="D211" s="160" t="s">
        <v>134</v>
      </c>
      <c r="E211" s="161" t="s">
        <v>408</v>
      </c>
      <c r="F211" s="162" t="s">
        <v>409</v>
      </c>
      <c r="G211" s="163" t="s">
        <v>209</v>
      </c>
      <c r="H211" s="164">
        <v>0.182</v>
      </c>
      <c r="I211" s="165"/>
      <c r="J211" s="164">
        <f t="shared" si="30"/>
        <v>0</v>
      </c>
      <c r="K211" s="166"/>
      <c r="L211" s="31"/>
      <c r="M211" s="167" t="s">
        <v>1</v>
      </c>
      <c r="N211" s="168" t="s">
        <v>39</v>
      </c>
      <c r="O211" s="56"/>
      <c r="P211" s="169">
        <f t="shared" si="31"/>
        <v>0</v>
      </c>
      <c r="Q211" s="169">
        <v>0</v>
      </c>
      <c r="R211" s="169">
        <f t="shared" si="32"/>
        <v>0</v>
      </c>
      <c r="S211" s="169">
        <v>0</v>
      </c>
      <c r="T211" s="170">
        <f t="shared" si="33"/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71" t="s">
        <v>198</v>
      </c>
      <c r="AT211" s="171" t="s">
        <v>134</v>
      </c>
      <c r="AU211" s="171" t="s">
        <v>139</v>
      </c>
      <c r="AY211" s="14" t="s">
        <v>131</v>
      </c>
      <c r="BE211" s="172">
        <f t="shared" si="34"/>
        <v>0</v>
      </c>
      <c r="BF211" s="172">
        <f t="shared" si="35"/>
        <v>0</v>
      </c>
      <c r="BG211" s="172">
        <f t="shared" si="36"/>
        <v>0</v>
      </c>
      <c r="BH211" s="172">
        <f t="shared" si="37"/>
        <v>0</v>
      </c>
      <c r="BI211" s="172">
        <f t="shared" si="38"/>
        <v>0</v>
      </c>
      <c r="BJ211" s="14" t="s">
        <v>139</v>
      </c>
      <c r="BK211" s="173">
        <f t="shared" si="39"/>
        <v>0</v>
      </c>
      <c r="BL211" s="14" t="s">
        <v>198</v>
      </c>
      <c r="BM211" s="171" t="s">
        <v>410</v>
      </c>
    </row>
    <row r="212" spans="1:65" s="12" customFormat="1" ht="22.9" customHeight="1">
      <c r="B212" s="146"/>
      <c r="D212" s="147" t="s">
        <v>72</v>
      </c>
      <c r="E212" s="157" t="s">
        <v>411</v>
      </c>
      <c r="F212" s="157" t="s">
        <v>412</v>
      </c>
      <c r="I212" s="149"/>
      <c r="J212" s="158">
        <f>BK212</f>
        <v>0</v>
      </c>
      <c r="L212" s="146"/>
      <c r="M212" s="151"/>
      <c r="N212" s="152"/>
      <c r="O212" s="152"/>
      <c r="P212" s="153">
        <f>SUM(P213:P214)</f>
        <v>0</v>
      </c>
      <c r="Q212" s="152"/>
      <c r="R212" s="153">
        <f>SUM(R213:R214)</f>
        <v>0.14636705999999999</v>
      </c>
      <c r="S212" s="152"/>
      <c r="T212" s="154">
        <f>SUM(T213:T214)</f>
        <v>0</v>
      </c>
      <c r="AR212" s="147" t="s">
        <v>139</v>
      </c>
      <c r="AT212" s="155" t="s">
        <v>72</v>
      </c>
      <c r="AU212" s="155" t="s">
        <v>81</v>
      </c>
      <c r="AY212" s="147" t="s">
        <v>131</v>
      </c>
      <c r="BK212" s="156">
        <f>SUM(BK213:BK214)</f>
        <v>0</v>
      </c>
    </row>
    <row r="213" spans="1:65" s="2" customFormat="1" ht="16.5" customHeight="1">
      <c r="A213" s="30"/>
      <c r="B213" s="159"/>
      <c r="C213" s="160" t="s">
        <v>417</v>
      </c>
      <c r="D213" s="160" t="s">
        <v>134</v>
      </c>
      <c r="E213" s="161" t="s">
        <v>414</v>
      </c>
      <c r="F213" s="162" t="s">
        <v>415</v>
      </c>
      <c r="G213" s="163" t="s">
        <v>137</v>
      </c>
      <c r="H213" s="164">
        <v>17.138999999999999</v>
      </c>
      <c r="I213" s="165"/>
      <c r="J213" s="164">
        <f>ROUND(I213*H213,3)</f>
        <v>0</v>
      </c>
      <c r="K213" s="166"/>
      <c r="L213" s="31"/>
      <c r="M213" s="167" t="s">
        <v>1</v>
      </c>
      <c r="N213" s="168" t="s">
        <v>39</v>
      </c>
      <c r="O213" s="56"/>
      <c r="P213" s="169">
        <f>O213*H213</f>
        <v>0</v>
      </c>
      <c r="Q213" s="169">
        <v>8.5400000000000007E-3</v>
      </c>
      <c r="R213" s="169">
        <f>Q213*H213</f>
        <v>0.14636705999999999</v>
      </c>
      <c r="S213" s="169">
        <v>0</v>
      </c>
      <c r="T213" s="170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71" t="s">
        <v>198</v>
      </c>
      <c r="AT213" s="171" t="s">
        <v>134</v>
      </c>
      <c r="AU213" s="171" t="s">
        <v>139</v>
      </c>
      <c r="AY213" s="14" t="s">
        <v>131</v>
      </c>
      <c r="BE213" s="172">
        <f>IF(N213="základná",J213,0)</f>
        <v>0</v>
      </c>
      <c r="BF213" s="172">
        <f>IF(N213="znížená",J213,0)</f>
        <v>0</v>
      </c>
      <c r="BG213" s="172">
        <f>IF(N213="zákl. prenesená",J213,0)</f>
        <v>0</v>
      </c>
      <c r="BH213" s="172">
        <f>IF(N213="zníž. prenesená",J213,0)</f>
        <v>0</v>
      </c>
      <c r="BI213" s="172">
        <f>IF(N213="nulová",J213,0)</f>
        <v>0</v>
      </c>
      <c r="BJ213" s="14" t="s">
        <v>139</v>
      </c>
      <c r="BK213" s="173">
        <f>ROUND(I213*H213,3)</f>
        <v>0</v>
      </c>
      <c r="BL213" s="14" t="s">
        <v>198</v>
      </c>
      <c r="BM213" s="171" t="s">
        <v>416</v>
      </c>
    </row>
    <row r="214" spans="1:65" s="2" customFormat="1" ht="21.75" customHeight="1">
      <c r="A214" s="30"/>
      <c r="B214" s="159"/>
      <c r="C214" s="160" t="s">
        <v>423</v>
      </c>
      <c r="D214" s="160" t="s">
        <v>134</v>
      </c>
      <c r="E214" s="161" t="s">
        <v>418</v>
      </c>
      <c r="F214" s="162" t="s">
        <v>419</v>
      </c>
      <c r="G214" s="163" t="s">
        <v>209</v>
      </c>
      <c r="H214" s="164">
        <v>0.14599999999999999</v>
      </c>
      <c r="I214" s="165"/>
      <c r="J214" s="164">
        <f>ROUND(I214*H214,3)</f>
        <v>0</v>
      </c>
      <c r="K214" s="166"/>
      <c r="L214" s="31"/>
      <c r="M214" s="167" t="s">
        <v>1</v>
      </c>
      <c r="N214" s="168" t="s">
        <v>39</v>
      </c>
      <c r="O214" s="56"/>
      <c r="P214" s="169">
        <f>O214*H214</f>
        <v>0</v>
      </c>
      <c r="Q214" s="169">
        <v>0</v>
      </c>
      <c r="R214" s="169">
        <f>Q214*H214</f>
        <v>0</v>
      </c>
      <c r="S214" s="169">
        <v>0</v>
      </c>
      <c r="T214" s="170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71" t="s">
        <v>198</v>
      </c>
      <c r="AT214" s="171" t="s">
        <v>134</v>
      </c>
      <c r="AU214" s="171" t="s">
        <v>139</v>
      </c>
      <c r="AY214" s="14" t="s">
        <v>131</v>
      </c>
      <c r="BE214" s="172">
        <f>IF(N214="základná",J214,0)</f>
        <v>0</v>
      </c>
      <c r="BF214" s="172">
        <f>IF(N214="znížená",J214,0)</f>
        <v>0</v>
      </c>
      <c r="BG214" s="172">
        <f>IF(N214="zákl. prenesená",J214,0)</f>
        <v>0</v>
      </c>
      <c r="BH214" s="172">
        <f>IF(N214="zníž. prenesená",J214,0)</f>
        <v>0</v>
      </c>
      <c r="BI214" s="172">
        <f>IF(N214="nulová",J214,0)</f>
        <v>0</v>
      </c>
      <c r="BJ214" s="14" t="s">
        <v>139</v>
      </c>
      <c r="BK214" s="173">
        <f>ROUND(I214*H214,3)</f>
        <v>0</v>
      </c>
      <c r="BL214" s="14" t="s">
        <v>198</v>
      </c>
      <c r="BM214" s="171" t="s">
        <v>420</v>
      </c>
    </row>
    <row r="215" spans="1:65" s="12" customFormat="1" ht="22.9" customHeight="1">
      <c r="B215" s="146"/>
      <c r="D215" s="147" t="s">
        <v>72</v>
      </c>
      <c r="E215" s="157" t="s">
        <v>421</v>
      </c>
      <c r="F215" s="157" t="s">
        <v>422</v>
      </c>
      <c r="I215" s="149"/>
      <c r="J215" s="158">
        <f>BK215</f>
        <v>0</v>
      </c>
      <c r="L215" s="146"/>
      <c r="M215" s="151"/>
      <c r="N215" s="152"/>
      <c r="O215" s="152"/>
      <c r="P215" s="153">
        <f>SUM(P216:P219)</f>
        <v>0</v>
      </c>
      <c r="Q215" s="152"/>
      <c r="R215" s="153">
        <f>SUM(R216:R219)</f>
        <v>0.18200000000000002</v>
      </c>
      <c r="S215" s="152"/>
      <c r="T215" s="154">
        <f>SUM(T216:T219)</f>
        <v>0</v>
      </c>
      <c r="AR215" s="147" t="s">
        <v>139</v>
      </c>
      <c r="AT215" s="155" t="s">
        <v>72</v>
      </c>
      <c r="AU215" s="155" t="s">
        <v>81</v>
      </c>
      <c r="AY215" s="147" t="s">
        <v>131</v>
      </c>
      <c r="BK215" s="156">
        <f>SUM(BK216:BK219)</f>
        <v>0</v>
      </c>
    </row>
    <row r="216" spans="1:65" s="2" customFormat="1" ht="21.75" customHeight="1">
      <c r="A216" s="30"/>
      <c r="B216" s="159"/>
      <c r="C216" s="160" t="s">
        <v>427</v>
      </c>
      <c r="D216" s="160" t="s">
        <v>134</v>
      </c>
      <c r="E216" s="161" t="s">
        <v>424</v>
      </c>
      <c r="F216" s="162" t="s">
        <v>425</v>
      </c>
      <c r="G216" s="163" t="s">
        <v>162</v>
      </c>
      <c r="H216" s="164">
        <v>7</v>
      </c>
      <c r="I216" s="165"/>
      <c r="J216" s="164">
        <f>ROUND(I216*H216,3)</f>
        <v>0</v>
      </c>
      <c r="K216" s="166"/>
      <c r="L216" s="31"/>
      <c r="M216" s="167" t="s">
        <v>1</v>
      </c>
      <c r="N216" s="168" t="s">
        <v>39</v>
      </c>
      <c r="O216" s="56"/>
      <c r="P216" s="169">
        <f>O216*H216</f>
        <v>0</v>
      </c>
      <c r="Q216" s="169">
        <v>0</v>
      </c>
      <c r="R216" s="169">
        <f>Q216*H216</f>
        <v>0</v>
      </c>
      <c r="S216" s="169">
        <v>0</v>
      </c>
      <c r="T216" s="170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71" t="s">
        <v>198</v>
      </c>
      <c r="AT216" s="171" t="s">
        <v>134</v>
      </c>
      <c r="AU216" s="171" t="s">
        <v>139</v>
      </c>
      <c r="AY216" s="14" t="s">
        <v>131</v>
      </c>
      <c r="BE216" s="172">
        <f>IF(N216="základná",J216,0)</f>
        <v>0</v>
      </c>
      <c r="BF216" s="172">
        <f>IF(N216="znížená",J216,0)</f>
        <v>0</v>
      </c>
      <c r="BG216" s="172">
        <f>IF(N216="zákl. prenesená",J216,0)</f>
        <v>0</v>
      </c>
      <c r="BH216" s="172">
        <f>IF(N216="zníž. prenesená",J216,0)</f>
        <v>0</v>
      </c>
      <c r="BI216" s="172">
        <f>IF(N216="nulová",J216,0)</f>
        <v>0</v>
      </c>
      <c r="BJ216" s="14" t="s">
        <v>139</v>
      </c>
      <c r="BK216" s="173">
        <f>ROUND(I216*H216,3)</f>
        <v>0</v>
      </c>
      <c r="BL216" s="14" t="s">
        <v>198</v>
      </c>
      <c r="BM216" s="171" t="s">
        <v>426</v>
      </c>
    </row>
    <row r="217" spans="1:65" s="2" customFormat="1" ht="21.75" customHeight="1">
      <c r="A217" s="30"/>
      <c r="B217" s="159"/>
      <c r="C217" s="174" t="s">
        <v>431</v>
      </c>
      <c r="D217" s="174" t="s">
        <v>165</v>
      </c>
      <c r="E217" s="175" t="s">
        <v>428</v>
      </c>
      <c r="F217" s="176" t="s">
        <v>429</v>
      </c>
      <c r="G217" s="177" t="s">
        <v>162</v>
      </c>
      <c r="H217" s="178">
        <v>7</v>
      </c>
      <c r="I217" s="179"/>
      <c r="J217" s="178">
        <f>ROUND(I217*H217,3)</f>
        <v>0</v>
      </c>
      <c r="K217" s="180"/>
      <c r="L217" s="181"/>
      <c r="M217" s="182" t="s">
        <v>1</v>
      </c>
      <c r="N217" s="183" t="s">
        <v>39</v>
      </c>
      <c r="O217" s="56"/>
      <c r="P217" s="169">
        <f>O217*H217</f>
        <v>0</v>
      </c>
      <c r="Q217" s="169">
        <v>1E-3</v>
      </c>
      <c r="R217" s="169">
        <f>Q217*H217</f>
        <v>7.0000000000000001E-3</v>
      </c>
      <c r="S217" s="169">
        <v>0</v>
      </c>
      <c r="T217" s="170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71" t="s">
        <v>272</v>
      </c>
      <c r="AT217" s="171" t="s">
        <v>165</v>
      </c>
      <c r="AU217" s="171" t="s">
        <v>139</v>
      </c>
      <c r="AY217" s="14" t="s">
        <v>131</v>
      </c>
      <c r="BE217" s="172">
        <f>IF(N217="základná",J217,0)</f>
        <v>0</v>
      </c>
      <c r="BF217" s="172">
        <f>IF(N217="znížená",J217,0)</f>
        <v>0</v>
      </c>
      <c r="BG217" s="172">
        <f>IF(N217="zákl. prenesená",J217,0)</f>
        <v>0</v>
      </c>
      <c r="BH217" s="172">
        <f>IF(N217="zníž. prenesená",J217,0)</f>
        <v>0</v>
      </c>
      <c r="BI217" s="172">
        <f>IF(N217="nulová",J217,0)</f>
        <v>0</v>
      </c>
      <c r="BJ217" s="14" t="s">
        <v>139</v>
      </c>
      <c r="BK217" s="173">
        <f>ROUND(I217*H217,3)</f>
        <v>0</v>
      </c>
      <c r="BL217" s="14" t="s">
        <v>198</v>
      </c>
      <c r="BM217" s="171" t="s">
        <v>430</v>
      </c>
    </row>
    <row r="218" spans="1:65" s="2" customFormat="1" ht="33" customHeight="1">
      <c r="A218" s="30"/>
      <c r="B218" s="159"/>
      <c r="C218" s="174" t="s">
        <v>435</v>
      </c>
      <c r="D218" s="174" t="s">
        <v>165</v>
      </c>
      <c r="E218" s="175" t="s">
        <v>432</v>
      </c>
      <c r="F218" s="176" t="s">
        <v>433</v>
      </c>
      <c r="G218" s="177" t="s">
        <v>162</v>
      </c>
      <c r="H218" s="178">
        <v>7</v>
      </c>
      <c r="I218" s="179"/>
      <c r="J218" s="178">
        <f>ROUND(I218*H218,3)</f>
        <v>0</v>
      </c>
      <c r="K218" s="180"/>
      <c r="L218" s="181"/>
      <c r="M218" s="182" t="s">
        <v>1</v>
      </c>
      <c r="N218" s="183" t="s">
        <v>39</v>
      </c>
      <c r="O218" s="56"/>
      <c r="P218" s="169">
        <f>O218*H218</f>
        <v>0</v>
      </c>
      <c r="Q218" s="169">
        <v>2.5000000000000001E-2</v>
      </c>
      <c r="R218" s="169">
        <f>Q218*H218</f>
        <v>0.17500000000000002</v>
      </c>
      <c r="S218" s="169">
        <v>0</v>
      </c>
      <c r="T218" s="170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71" t="s">
        <v>272</v>
      </c>
      <c r="AT218" s="171" t="s">
        <v>165</v>
      </c>
      <c r="AU218" s="171" t="s">
        <v>139</v>
      </c>
      <c r="AY218" s="14" t="s">
        <v>131</v>
      </c>
      <c r="BE218" s="172">
        <f>IF(N218="základná",J218,0)</f>
        <v>0</v>
      </c>
      <c r="BF218" s="172">
        <f>IF(N218="znížená",J218,0)</f>
        <v>0</v>
      </c>
      <c r="BG218" s="172">
        <f>IF(N218="zákl. prenesená",J218,0)</f>
        <v>0</v>
      </c>
      <c r="BH218" s="172">
        <f>IF(N218="zníž. prenesená",J218,0)</f>
        <v>0</v>
      </c>
      <c r="BI218" s="172">
        <f>IF(N218="nulová",J218,0)</f>
        <v>0</v>
      </c>
      <c r="BJ218" s="14" t="s">
        <v>139</v>
      </c>
      <c r="BK218" s="173">
        <f>ROUND(I218*H218,3)</f>
        <v>0</v>
      </c>
      <c r="BL218" s="14" t="s">
        <v>198</v>
      </c>
      <c r="BM218" s="171" t="s">
        <v>434</v>
      </c>
    </row>
    <row r="219" spans="1:65" s="2" customFormat="1" ht="21.75" customHeight="1">
      <c r="A219" s="30"/>
      <c r="B219" s="159"/>
      <c r="C219" s="160" t="s">
        <v>441</v>
      </c>
      <c r="D219" s="160" t="s">
        <v>134</v>
      </c>
      <c r="E219" s="161" t="s">
        <v>436</v>
      </c>
      <c r="F219" s="162" t="s">
        <v>437</v>
      </c>
      <c r="G219" s="163" t="s">
        <v>209</v>
      </c>
      <c r="H219" s="164">
        <v>0.182</v>
      </c>
      <c r="I219" s="165"/>
      <c r="J219" s="164">
        <f>ROUND(I219*H219,3)</f>
        <v>0</v>
      </c>
      <c r="K219" s="166"/>
      <c r="L219" s="31"/>
      <c r="M219" s="167" t="s">
        <v>1</v>
      </c>
      <c r="N219" s="168" t="s">
        <v>39</v>
      </c>
      <c r="O219" s="56"/>
      <c r="P219" s="169">
        <f>O219*H219</f>
        <v>0</v>
      </c>
      <c r="Q219" s="169">
        <v>0</v>
      </c>
      <c r="R219" s="169">
        <f>Q219*H219</f>
        <v>0</v>
      </c>
      <c r="S219" s="169">
        <v>0</v>
      </c>
      <c r="T219" s="170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71" t="s">
        <v>198</v>
      </c>
      <c r="AT219" s="171" t="s">
        <v>134</v>
      </c>
      <c r="AU219" s="171" t="s">
        <v>139</v>
      </c>
      <c r="AY219" s="14" t="s">
        <v>131</v>
      </c>
      <c r="BE219" s="172">
        <f>IF(N219="základná",J219,0)</f>
        <v>0</v>
      </c>
      <c r="BF219" s="172">
        <f>IF(N219="znížená",J219,0)</f>
        <v>0</v>
      </c>
      <c r="BG219" s="172">
        <f>IF(N219="zákl. prenesená",J219,0)</f>
        <v>0</v>
      </c>
      <c r="BH219" s="172">
        <f>IF(N219="zníž. prenesená",J219,0)</f>
        <v>0</v>
      </c>
      <c r="BI219" s="172">
        <f>IF(N219="nulová",J219,0)</f>
        <v>0</v>
      </c>
      <c r="BJ219" s="14" t="s">
        <v>139</v>
      </c>
      <c r="BK219" s="173">
        <f>ROUND(I219*H219,3)</f>
        <v>0</v>
      </c>
      <c r="BL219" s="14" t="s">
        <v>198</v>
      </c>
      <c r="BM219" s="171" t="s">
        <v>438</v>
      </c>
    </row>
    <row r="220" spans="1:65" s="12" customFormat="1" ht="22.9" customHeight="1">
      <c r="B220" s="146"/>
      <c r="D220" s="147" t="s">
        <v>72</v>
      </c>
      <c r="E220" s="157" t="s">
        <v>439</v>
      </c>
      <c r="F220" s="157" t="s">
        <v>440</v>
      </c>
      <c r="I220" s="149"/>
      <c r="J220" s="158">
        <f>BK220</f>
        <v>0</v>
      </c>
      <c r="L220" s="146"/>
      <c r="M220" s="151"/>
      <c r="N220" s="152"/>
      <c r="O220" s="152"/>
      <c r="P220" s="153">
        <f>SUM(P221:P227)</f>
        <v>0</v>
      </c>
      <c r="Q220" s="152"/>
      <c r="R220" s="153">
        <f>SUM(R221:R227)</f>
        <v>2.3939999999999999E-3</v>
      </c>
      <c r="S220" s="152"/>
      <c r="T220" s="154">
        <f>SUM(T221:T227)</f>
        <v>0</v>
      </c>
      <c r="AR220" s="147" t="s">
        <v>139</v>
      </c>
      <c r="AT220" s="155" t="s">
        <v>72</v>
      </c>
      <c r="AU220" s="155" t="s">
        <v>81</v>
      </c>
      <c r="AY220" s="147" t="s">
        <v>131</v>
      </c>
      <c r="BK220" s="156">
        <f>SUM(BK221:BK227)</f>
        <v>0</v>
      </c>
    </row>
    <row r="221" spans="1:65" s="2" customFormat="1" ht="16.5" customHeight="1">
      <c r="A221" s="30"/>
      <c r="B221" s="159"/>
      <c r="C221" s="160" t="s">
        <v>445</v>
      </c>
      <c r="D221" s="160" t="s">
        <v>134</v>
      </c>
      <c r="E221" s="161" t="s">
        <v>442</v>
      </c>
      <c r="F221" s="162" t="s">
        <v>443</v>
      </c>
      <c r="G221" s="163" t="s">
        <v>162</v>
      </c>
      <c r="H221" s="164">
        <v>2</v>
      </c>
      <c r="I221" s="165"/>
      <c r="J221" s="164">
        <f t="shared" ref="J221:J227" si="40">ROUND(I221*H221,3)</f>
        <v>0</v>
      </c>
      <c r="K221" s="166"/>
      <c r="L221" s="31"/>
      <c r="M221" s="167" t="s">
        <v>1</v>
      </c>
      <c r="N221" s="168" t="s">
        <v>39</v>
      </c>
      <c r="O221" s="56"/>
      <c r="P221" s="169">
        <f t="shared" ref="P221:P227" si="41">O221*H221</f>
        <v>0</v>
      </c>
      <c r="Q221" s="169">
        <v>0</v>
      </c>
      <c r="R221" s="169">
        <f t="shared" ref="R221:R227" si="42">Q221*H221</f>
        <v>0</v>
      </c>
      <c r="S221" s="169">
        <v>0</v>
      </c>
      <c r="T221" s="170">
        <f t="shared" ref="T221:T227" si="43"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71" t="s">
        <v>198</v>
      </c>
      <c r="AT221" s="171" t="s">
        <v>134</v>
      </c>
      <c r="AU221" s="171" t="s">
        <v>139</v>
      </c>
      <c r="AY221" s="14" t="s">
        <v>131</v>
      </c>
      <c r="BE221" s="172">
        <f t="shared" ref="BE221:BE227" si="44">IF(N221="základná",J221,0)</f>
        <v>0</v>
      </c>
      <c r="BF221" s="172">
        <f t="shared" ref="BF221:BF227" si="45">IF(N221="znížená",J221,0)</f>
        <v>0</v>
      </c>
      <c r="BG221" s="172">
        <f t="shared" ref="BG221:BG227" si="46">IF(N221="zákl. prenesená",J221,0)</f>
        <v>0</v>
      </c>
      <c r="BH221" s="172">
        <f t="shared" ref="BH221:BH227" si="47">IF(N221="zníž. prenesená",J221,0)</f>
        <v>0</v>
      </c>
      <c r="BI221" s="172">
        <f t="shared" ref="BI221:BI227" si="48">IF(N221="nulová",J221,0)</f>
        <v>0</v>
      </c>
      <c r="BJ221" s="14" t="s">
        <v>139</v>
      </c>
      <c r="BK221" s="173">
        <f t="shared" ref="BK221:BK227" si="49">ROUND(I221*H221,3)</f>
        <v>0</v>
      </c>
      <c r="BL221" s="14" t="s">
        <v>198</v>
      </c>
      <c r="BM221" s="171" t="s">
        <v>444</v>
      </c>
    </row>
    <row r="222" spans="1:65" s="2" customFormat="1" ht="21.75" customHeight="1">
      <c r="A222" s="30"/>
      <c r="B222" s="159"/>
      <c r="C222" s="160" t="s">
        <v>449</v>
      </c>
      <c r="D222" s="160" t="s">
        <v>134</v>
      </c>
      <c r="E222" s="161" t="s">
        <v>446</v>
      </c>
      <c r="F222" s="162" t="s">
        <v>447</v>
      </c>
      <c r="G222" s="163" t="s">
        <v>162</v>
      </c>
      <c r="H222" s="164">
        <v>2</v>
      </c>
      <c r="I222" s="165"/>
      <c r="J222" s="164">
        <f t="shared" si="40"/>
        <v>0</v>
      </c>
      <c r="K222" s="166"/>
      <c r="L222" s="31"/>
      <c r="M222" s="167" t="s">
        <v>1</v>
      </c>
      <c r="N222" s="168" t="s">
        <v>39</v>
      </c>
      <c r="O222" s="56"/>
      <c r="P222" s="169">
        <f t="shared" si="41"/>
        <v>0</v>
      </c>
      <c r="Q222" s="169">
        <v>0</v>
      </c>
      <c r="R222" s="169">
        <f t="shared" si="42"/>
        <v>0</v>
      </c>
      <c r="S222" s="169">
        <v>0</v>
      </c>
      <c r="T222" s="170">
        <f t="shared" si="4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71" t="s">
        <v>198</v>
      </c>
      <c r="AT222" s="171" t="s">
        <v>134</v>
      </c>
      <c r="AU222" s="171" t="s">
        <v>139</v>
      </c>
      <c r="AY222" s="14" t="s">
        <v>131</v>
      </c>
      <c r="BE222" s="172">
        <f t="shared" si="44"/>
        <v>0</v>
      </c>
      <c r="BF222" s="172">
        <f t="shared" si="45"/>
        <v>0</v>
      </c>
      <c r="BG222" s="172">
        <f t="shared" si="46"/>
        <v>0</v>
      </c>
      <c r="BH222" s="172">
        <f t="shared" si="47"/>
        <v>0</v>
      </c>
      <c r="BI222" s="172">
        <f t="shared" si="48"/>
        <v>0</v>
      </c>
      <c r="BJ222" s="14" t="s">
        <v>139</v>
      </c>
      <c r="BK222" s="173">
        <f t="shared" si="49"/>
        <v>0</v>
      </c>
      <c r="BL222" s="14" t="s">
        <v>198</v>
      </c>
      <c r="BM222" s="171" t="s">
        <v>448</v>
      </c>
    </row>
    <row r="223" spans="1:65" s="2" customFormat="1" ht="16.5" customHeight="1">
      <c r="A223" s="30"/>
      <c r="B223" s="159"/>
      <c r="C223" s="174" t="s">
        <v>453</v>
      </c>
      <c r="D223" s="174" t="s">
        <v>165</v>
      </c>
      <c r="E223" s="175" t="s">
        <v>450</v>
      </c>
      <c r="F223" s="176" t="s">
        <v>451</v>
      </c>
      <c r="G223" s="177" t="s">
        <v>162</v>
      </c>
      <c r="H223" s="178">
        <v>2</v>
      </c>
      <c r="I223" s="179"/>
      <c r="J223" s="178">
        <f t="shared" si="40"/>
        <v>0</v>
      </c>
      <c r="K223" s="180"/>
      <c r="L223" s="181"/>
      <c r="M223" s="182" t="s">
        <v>1</v>
      </c>
      <c r="N223" s="183" t="s">
        <v>39</v>
      </c>
      <c r="O223" s="56"/>
      <c r="P223" s="169">
        <f t="shared" si="41"/>
        <v>0</v>
      </c>
      <c r="Q223" s="169">
        <v>8.9999999999999998E-4</v>
      </c>
      <c r="R223" s="169">
        <f t="shared" si="42"/>
        <v>1.8E-3</v>
      </c>
      <c r="S223" s="169">
        <v>0</v>
      </c>
      <c r="T223" s="170">
        <f t="shared" si="4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71" t="s">
        <v>272</v>
      </c>
      <c r="AT223" s="171" t="s">
        <v>165</v>
      </c>
      <c r="AU223" s="171" t="s">
        <v>139</v>
      </c>
      <c r="AY223" s="14" t="s">
        <v>131</v>
      </c>
      <c r="BE223" s="172">
        <f t="shared" si="44"/>
        <v>0</v>
      </c>
      <c r="BF223" s="172">
        <f t="shared" si="45"/>
        <v>0</v>
      </c>
      <c r="BG223" s="172">
        <f t="shared" si="46"/>
        <v>0</v>
      </c>
      <c r="BH223" s="172">
        <f t="shared" si="47"/>
        <v>0</v>
      </c>
      <c r="BI223" s="172">
        <f t="shared" si="48"/>
        <v>0</v>
      </c>
      <c r="BJ223" s="14" t="s">
        <v>139</v>
      </c>
      <c r="BK223" s="173">
        <f t="shared" si="49"/>
        <v>0</v>
      </c>
      <c r="BL223" s="14" t="s">
        <v>198</v>
      </c>
      <c r="BM223" s="171" t="s">
        <v>452</v>
      </c>
    </row>
    <row r="224" spans="1:65" s="2" customFormat="1" ht="16.5" customHeight="1">
      <c r="A224" s="30"/>
      <c r="B224" s="159"/>
      <c r="C224" s="160" t="s">
        <v>457</v>
      </c>
      <c r="D224" s="160" t="s">
        <v>134</v>
      </c>
      <c r="E224" s="161" t="s">
        <v>454</v>
      </c>
      <c r="F224" s="162" t="s">
        <v>455</v>
      </c>
      <c r="G224" s="163" t="s">
        <v>251</v>
      </c>
      <c r="H224" s="164">
        <v>2</v>
      </c>
      <c r="I224" s="165"/>
      <c r="J224" s="164">
        <f t="shared" si="40"/>
        <v>0</v>
      </c>
      <c r="K224" s="166"/>
      <c r="L224" s="31"/>
      <c r="M224" s="167" t="s">
        <v>1</v>
      </c>
      <c r="N224" s="168" t="s">
        <v>39</v>
      </c>
      <c r="O224" s="56"/>
      <c r="P224" s="169">
        <f t="shared" si="41"/>
        <v>0</v>
      </c>
      <c r="Q224" s="169">
        <v>0</v>
      </c>
      <c r="R224" s="169">
        <f t="shared" si="42"/>
        <v>0</v>
      </c>
      <c r="S224" s="169">
        <v>0</v>
      </c>
      <c r="T224" s="170">
        <f t="shared" si="4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71" t="s">
        <v>198</v>
      </c>
      <c r="AT224" s="171" t="s">
        <v>134</v>
      </c>
      <c r="AU224" s="171" t="s">
        <v>139</v>
      </c>
      <c r="AY224" s="14" t="s">
        <v>131</v>
      </c>
      <c r="BE224" s="172">
        <f t="shared" si="44"/>
        <v>0</v>
      </c>
      <c r="BF224" s="172">
        <f t="shared" si="45"/>
        <v>0</v>
      </c>
      <c r="BG224" s="172">
        <f t="shared" si="46"/>
        <v>0</v>
      </c>
      <c r="BH224" s="172">
        <f t="shared" si="47"/>
        <v>0</v>
      </c>
      <c r="BI224" s="172">
        <f t="shared" si="48"/>
        <v>0</v>
      </c>
      <c r="BJ224" s="14" t="s">
        <v>139</v>
      </c>
      <c r="BK224" s="173">
        <f t="shared" si="49"/>
        <v>0</v>
      </c>
      <c r="BL224" s="14" t="s">
        <v>198</v>
      </c>
      <c r="BM224" s="171" t="s">
        <v>456</v>
      </c>
    </row>
    <row r="225" spans="1:65" s="2" customFormat="1" ht="21.75" customHeight="1">
      <c r="A225" s="30"/>
      <c r="B225" s="159"/>
      <c r="C225" s="160" t="s">
        <v>461</v>
      </c>
      <c r="D225" s="160" t="s">
        <v>134</v>
      </c>
      <c r="E225" s="161" t="s">
        <v>458</v>
      </c>
      <c r="F225" s="162" t="s">
        <v>459</v>
      </c>
      <c r="G225" s="163" t="s">
        <v>256</v>
      </c>
      <c r="H225" s="164">
        <v>9</v>
      </c>
      <c r="I225" s="165"/>
      <c r="J225" s="164">
        <f t="shared" si="40"/>
        <v>0</v>
      </c>
      <c r="K225" s="166"/>
      <c r="L225" s="31"/>
      <c r="M225" s="167" t="s">
        <v>1</v>
      </c>
      <c r="N225" s="168" t="s">
        <v>39</v>
      </c>
      <c r="O225" s="56"/>
      <c r="P225" s="169">
        <f t="shared" si="41"/>
        <v>0</v>
      </c>
      <c r="Q225" s="169">
        <v>0</v>
      </c>
      <c r="R225" s="169">
        <f t="shared" si="42"/>
        <v>0</v>
      </c>
      <c r="S225" s="169">
        <v>0</v>
      </c>
      <c r="T225" s="170">
        <f t="shared" si="4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71" t="s">
        <v>198</v>
      </c>
      <c r="AT225" s="171" t="s">
        <v>134</v>
      </c>
      <c r="AU225" s="171" t="s">
        <v>139</v>
      </c>
      <c r="AY225" s="14" t="s">
        <v>131</v>
      </c>
      <c r="BE225" s="172">
        <f t="shared" si="44"/>
        <v>0</v>
      </c>
      <c r="BF225" s="172">
        <f t="shared" si="45"/>
        <v>0</v>
      </c>
      <c r="BG225" s="172">
        <f t="shared" si="46"/>
        <v>0</v>
      </c>
      <c r="BH225" s="172">
        <f t="shared" si="47"/>
        <v>0</v>
      </c>
      <c r="BI225" s="172">
        <f t="shared" si="48"/>
        <v>0</v>
      </c>
      <c r="BJ225" s="14" t="s">
        <v>139</v>
      </c>
      <c r="BK225" s="173">
        <f t="shared" si="49"/>
        <v>0</v>
      </c>
      <c r="BL225" s="14" t="s">
        <v>198</v>
      </c>
      <c r="BM225" s="171" t="s">
        <v>460</v>
      </c>
    </row>
    <row r="226" spans="1:65" s="2" customFormat="1" ht="16.5" customHeight="1">
      <c r="A226" s="30"/>
      <c r="B226" s="159"/>
      <c r="C226" s="174" t="s">
        <v>465</v>
      </c>
      <c r="D226" s="174" t="s">
        <v>165</v>
      </c>
      <c r="E226" s="175" t="s">
        <v>462</v>
      </c>
      <c r="F226" s="176" t="s">
        <v>463</v>
      </c>
      <c r="G226" s="177" t="s">
        <v>256</v>
      </c>
      <c r="H226" s="178">
        <v>9.9</v>
      </c>
      <c r="I226" s="179"/>
      <c r="J226" s="178">
        <f t="shared" si="40"/>
        <v>0</v>
      </c>
      <c r="K226" s="180"/>
      <c r="L226" s="181"/>
      <c r="M226" s="182" t="s">
        <v>1</v>
      </c>
      <c r="N226" s="183" t="s">
        <v>39</v>
      </c>
      <c r="O226" s="56"/>
      <c r="P226" s="169">
        <f t="shared" si="41"/>
        <v>0</v>
      </c>
      <c r="Q226" s="169">
        <v>6.0000000000000002E-5</v>
      </c>
      <c r="R226" s="169">
        <f t="shared" si="42"/>
        <v>5.9400000000000002E-4</v>
      </c>
      <c r="S226" s="169">
        <v>0</v>
      </c>
      <c r="T226" s="170">
        <f t="shared" si="4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71" t="s">
        <v>272</v>
      </c>
      <c r="AT226" s="171" t="s">
        <v>165</v>
      </c>
      <c r="AU226" s="171" t="s">
        <v>139</v>
      </c>
      <c r="AY226" s="14" t="s">
        <v>131</v>
      </c>
      <c r="BE226" s="172">
        <f t="shared" si="44"/>
        <v>0</v>
      </c>
      <c r="BF226" s="172">
        <f t="shared" si="45"/>
        <v>0</v>
      </c>
      <c r="BG226" s="172">
        <f t="shared" si="46"/>
        <v>0</v>
      </c>
      <c r="BH226" s="172">
        <f t="shared" si="47"/>
        <v>0</v>
      </c>
      <c r="BI226" s="172">
        <f t="shared" si="48"/>
        <v>0</v>
      </c>
      <c r="BJ226" s="14" t="s">
        <v>139</v>
      </c>
      <c r="BK226" s="173">
        <f t="shared" si="49"/>
        <v>0</v>
      </c>
      <c r="BL226" s="14" t="s">
        <v>198</v>
      </c>
      <c r="BM226" s="171" t="s">
        <v>464</v>
      </c>
    </row>
    <row r="227" spans="1:65" s="2" customFormat="1" ht="21.75" customHeight="1">
      <c r="A227" s="30"/>
      <c r="B227" s="159"/>
      <c r="C227" s="160" t="s">
        <v>472</v>
      </c>
      <c r="D227" s="160" t="s">
        <v>134</v>
      </c>
      <c r="E227" s="161" t="s">
        <v>466</v>
      </c>
      <c r="F227" s="162" t="s">
        <v>467</v>
      </c>
      <c r="G227" s="163" t="s">
        <v>468</v>
      </c>
      <c r="H227" s="165"/>
      <c r="I227" s="165"/>
      <c r="J227" s="164">
        <f t="shared" si="40"/>
        <v>0</v>
      </c>
      <c r="K227" s="166"/>
      <c r="L227" s="31"/>
      <c r="M227" s="167" t="s">
        <v>1</v>
      </c>
      <c r="N227" s="168" t="s">
        <v>39</v>
      </c>
      <c r="O227" s="56"/>
      <c r="P227" s="169">
        <f t="shared" si="41"/>
        <v>0</v>
      </c>
      <c r="Q227" s="169">
        <v>0</v>
      </c>
      <c r="R227" s="169">
        <f t="shared" si="42"/>
        <v>0</v>
      </c>
      <c r="S227" s="169">
        <v>0</v>
      </c>
      <c r="T227" s="170">
        <f t="shared" si="4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71" t="s">
        <v>198</v>
      </c>
      <c r="AT227" s="171" t="s">
        <v>134</v>
      </c>
      <c r="AU227" s="171" t="s">
        <v>139</v>
      </c>
      <c r="AY227" s="14" t="s">
        <v>131</v>
      </c>
      <c r="BE227" s="172">
        <f t="shared" si="44"/>
        <v>0</v>
      </c>
      <c r="BF227" s="172">
        <f t="shared" si="45"/>
        <v>0</v>
      </c>
      <c r="BG227" s="172">
        <f t="shared" si="46"/>
        <v>0</v>
      </c>
      <c r="BH227" s="172">
        <f t="shared" si="47"/>
        <v>0</v>
      </c>
      <c r="BI227" s="172">
        <f t="shared" si="48"/>
        <v>0</v>
      </c>
      <c r="BJ227" s="14" t="s">
        <v>139</v>
      </c>
      <c r="BK227" s="173">
        <f t="shared" si="49"/>
        <v>0</v>
      </c>
      <c r="BL227" s="14" t="s">
        <v>198</v>
      </c>
      <c r="BM227" s="171" t="s">
        <v>469</v>
      </c>
    </row>
    <row r="228" spans="1:65" s="12" customFormat="1" ht="22.9" customHeight="1">
      <c r="B228" s="146"/>
      <c r="D228" s="147" t="s">
        <v>72</v>
      </c>
      <c r="E228" s="157" t="s">
        <v>470</v>
      </c>
      <c r="F228" s="157" t="s">
        <v>471</v>
      </c>
      <c r="I228" s="149"/>
      <c r="J228" s="158">
        <f>BK228</f>
        <v>0</v>
      </c>
      <c r="L228" s="146"/>
      <c r="M228" s="151"/>
      <c r="N228" s="152"/>
      <c r="O228" s="152"/>
      <c r="P228" s="153">
        <f>SUM(P229:P231)</f>
        <v>0</v>
      </c>
      <c r="Q228" s="152"/>
      <c r="R228" s="153">
        <f>SUM(R229:R231)</f>
        <v>0.37716474999999999</v>
      </c>
      <c r="S228" s="152"/>
      <c r="T228" s="154">
        <f>SUM(T229:T231)</f>
        <v>0</v>
      </c>
      <c r="AR228" s="147" t="s">
        <v>139</v>
      </c>
      <c r="AT228" s="155" t="s">
        <v>72</v>
      </c>
      <c r="AU228" s="155" t="s">
        <v>81</v>
      </c>
      <c r="AY228" s="147" t="s">
        <v>131</v>
      </c>
      <c r="BK228" s="156">
        <f>SUM(BK229:BK231)</f>
        <v>0</v>
      </c>
    </row>
    <row r="229" spans="1:65" s="2" customFormat="1" ht="21.75" customHeight="1">
      <c r="A229" s="30"/>
      <c r="B229" s="159"/>
      <c r="C229" s="160" t="s">
        <v>476</v>
      </c>
      <c r="D229" s="160" t="s">
        <v>134</v>
      </c>
      <c r="E229" s="161" t="s">
        <v>473</v>
      </c>
      <c r="F229" s="162" t="s">
        <v>474</v>
      </c>
      <c r="G229" s="163" t="s">
        <v>137</v>
      </c>
      <c r="H229" s="164">
        <v>17.138999999999999</v>
      </c>
      <c r="I229" s="165"/>
      <c r="J229" s="164">
        <f>ROUND(I229*H229,3)</f>
        <v>0</v>
      </c>
      <c r="K229" s="166"/>
      <c r="L229" s="31"/>
      <c r="M229" s="167" t="s">
        <v>1</v>
      </c>
      <c r="N229" s="168" t="s">
        <v>39</v>
      </c>
      <c r="O229" s="56"/>
      <c r="P229" s="169">
        <f>O229*H229</f>
        <v>0</v>
      </c>
      <c r="Q229" s="169">
        <v>3.8500000000000001E-3</v>
      </c>
      <c r="R229" s="169">
        <f>Q229*H229</f>
        <v>6.5985150000000006E-2</v>
      </c>
      <c r="S229" s="169">
        <v>0</v>
      </c>
      <c r="T229" s="170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71" t="s">
        <v>198</v>
      </c>
      <c r="AT229" s="171" t="s">
        <v>134</v>
      </c>
      <c r="AU229" s="171" t="s">
        <v>139</v>
      </c>
      <c r="AY229" s="14" t="s">
        <v>131</v>
      </c>
      <c r="BE229" s="172">
        <f>IF(N229="základná",J229,0)</f>
        <v>0</v>
      </c>
      <c r="BF229" s="172">
        <f>IF(N229="znížená",J229,0)</f>
        <v>0</v>
      </c>
      <c r="BG229" s="172">
        <f>IF(N229="zákl. prenesená",J229,0)</f>
        <v>0</v>
      </c>
      <c r="BH229" s="172">
        <f>IF(N229="zníž. prenesená",J229,0)</f>
        <v>0</v>
      </c>
      <c r="BI229" s="172">
        <f>IF(N229="nulová",J229,0)</f>
        <v>0</v>
      </c>
      <c r="BJ229" s="14" t="s">
        <v>139</v>
      </c>
      <c r="BK229" s="173">
        <f>ROUND(I229*H229,3)</f>
        <v>0</v>
      </c>
      <c r="BL229" s="14" t="s">
        <v>198</v>
      </c>
      <c r="BM229" s="171" t="s">
        <v>475</v>
      </c>
    </row>
    <row r="230" spans="1:65" s="2" customFormat="1" ht="16.5" customHeight="1">
      <c r="A230" s="30"/>
      <c r="B230" s="159"/>
      <c r="C230" s="174" t="s">
        <v>480</v>
      </c>
      <c r="D230" s="174" t="s">
        <v>165</v>
      </c>
      <c r="E230" s="175" t="s">
        <v>477</v>
      </c>
      <c r="F230" s="176" t="s">
        <v>478</v>
      </c>
      <c r="G230" s="177" t="s">
        <v>137</v>
      </c>
      <c r="H230" s="178">
        <v>17.481999999999999</v>
      </c>
      <c r="I230" s="179"/>
      <c r="J230" s="178">
        <f>ROUND(I230*H230,3)</f>
        <v>0</v>
      </c>
      <c r="K230" s="180"/>
      <c r="L230" s="181"/>
      <c r="M230" s="182" t="s">
        <v>1</v>
      </c>
      <c r="N230" s="183" t="s">
        <v>39</v>
      </c>
      <c r="O230" s="56"/>
      <c r="P230" s="169">
        <f>O230*H230</f>
        <v>0</v>
      </c>
      <c r="Q230" s="169">
        <v>1.78E-2</v>
      </c>
      <c r="R230" s="169">
        <f>Q230*H230</f>
        <v>0.3111796</v>
      </c>
      <c r="S230" s="169">
        <v>0</v>
      </c>
      <c r="T230" s="170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71" t="s">
        <v>272</v>
      </c>
      <c r="AT230" s="171" t="s">
        <v>165</v>
      </c>
      <c r="AU230" s="171" t="s">
        <v>139</v>
      </c>
      <c r="AY230" s="14" t="s">
        <v>131</v>
      </c>
      <c r="BE230" s="172">
        <f>IF(N230="základná",J230,0)</f>
        <v>0</v>
      </c>
      <c r="BF230" s="172">
        <f>IF(N230="znížená",J230,0)</f>
        <v>0</v>
      </c>
      <c r="BG230" s="172">
        <f>IF(N230="zákl. prenesená",J230,0)</f>
        <v>0</v>
      </c>
      <c r="BH230" s="172">
        <f>IF(N230="zníž. prenesená",J230,0)</f>
        <v>0</v>
      </c>
      <c r="BI230" s="172">
        <f>IF(N230="nulová",J230,0)</f>
        <v>0</v>
      </c>
      <c r="BJ230" s="14" t="s">
        <v>139</v>
      </c>
      <c r="BK230" s="173">
        <f>ROUND(I230*H230,3)</f>
        <v>0</v>
      </c>
      <c r="BL230" s="14" t="s">
        <v>198</v>
      </c>
      <c r="BM230" s="171" t="s">
        <v>479</v>
      </c>
    </row>
    <row r="231" spans="1:65" s="2" customFormat="1" ht="21.75" customHeight="1">
      <c r="A231" s="30"/>
      <c r="B231" s="159"/>
      <c r="C231" s="160" t="s">
        <v>486</v>
      </c>
      <c r="D231" s="160" t="s">
        <v>134</v>
      </c>
      <c r="E231" s="161" t="s">
        <v>481</v>
      </c>
      <c r="F231" s="162" t="s">
        <v>482</v>
      </c>
      <c r="G231" s="163" t="s">
        <v>209</v>
      </c>
      <c r="H231" s="164">
        <v>0.377</v>
      </c>
      <c r="I231" s="165"/>
      <c r="J231" s="164">
        <f>ROUND(I231*H231,3)</f>
        <v>0</v>
      </c>
      <c r="K231" s="166"/>
      <c r="L231" s="31"/>
      <c r="M231" s="167" t="s">
        <v>1</v>
      </c>
      <c r="N231" s="168" t="s">
        <v>39</v>
      </c>
      <c r="O231" s="56"/>
      <c r="P231" s="169">
        <f>O231*H231</f>
        <v>0</v>
      </c>
      <c r="Q231" s="169">
        <v>0</v>
      </c>
      <c r="R231" s="169">
        <f>Q231*H231</f>
        <v>0</v>
      </c>
      <c r="S231" s="169">
        <v>0</v>
      </c>
      <c r="T231" s="170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71" t="s">
        <v>198</v>
      </c>
      <c r="AT231" s="171" t="s">
        <v>134</v>
      </c>
      <c r="AU231" s="171" t="s">
        <v>139</v>
      </c>
      <c r="AY231" s="14" t="s">
        <v>131</v>
      </c>
      <c r="BE231" s="172">
        <f>IF(N231="základná",J231,0)</f>
        <v>0</v>
      </c>
      <c r="BF231" s="172">
        <f>IF(N231="znížená",J231,0)</f>
        <v>0</v>
      </c>
      <c r="BG231" s="172">
        <f>IF(N231="zákl. prenesená",J231,0)</f>
        <v>0</v>
      </c>
      <c r="BH231" s="172">
        <f>IF(N231="zníž. prenesená",J231,0)</f>
        <v>0</v>
      </c>
      <c r="BI231" s="172">
        <f>IF(N231="nulová",J231,0)</f>
        <v>0</v>
      </c>
      <c r="BJ231" s="14" t="s">
        <v>139</v>
      </c>
      <c r="BK231" s="173">
        <f>ROUND(I231*H231,3)</f>
        <v>0</v>
      </c>
      <c r="BL231" s="14" t="s">
        <v>198</v>
      </c>
      <c r="BM231" s="171" t="s">
        <v>483</v>
      </c>
    </row>
    <row r="232" spans="1:65" s="12" customFormat="1" ht="22.9" customHeight="1">
      <c r="B232" s="146"/>
      <c r="D232" s="147" t="s">
        <v>72</v>
      </c>
      <c r="E232" s="157" t="s">
        <v>484</v>
      </c>
      <c r="F232" s="157" t="s">
        <v>485</v>
      </c>
      <c r="I232" s="149"/>
      <c r="J232" s="158">
        <f>BK232</f>
        <v>0</v>
      </c>
      <c r="L232" s="146"/>
      <c r="M232" s="151"/>
      <c r="N232" s="152"/>
      <c r="O232" s="152"/>
      <c r="P232" s="153">
        <f>P233</f>
        <v>0</v>
      </c>
      <c r="Q232" s="152"/>
      <c r="R232" s="153">
        <f>R233</f>
        <v>0</v>
      </c>
      <c r="S232" s="152"/>
      <c r="T232" s="154">
        <f>T233</f>
        <v>0</v>
      </c>
      <c r="AR232" s="147" t="s">
        <v>139</v>
      </c>
      <c r="AT232" s="155" t="s">
        <v>72</v>
      </c>
      <c r="AU232" s="155" t="s">
        <v>81</v>
      </c>
      <c r="AY232" s="147" t="s">
        <v>131</v>
      </c>
      <c r="BK232" s="156">
        <f>BK233</f>
        <v>0</v>
      </c>
    </row>
    <row r="233" spans="1:65" s="2" customFormat="1" ht="16.5" customHeight="1">
      <c r="A233" s="30"/>
      <c r="B233" s="159"/>
      <c r="C233" s="160" t="s">
        <v>492</v>
      </c>
      <c r="D233" s="160" t="s">
        <v>134</v>
      </c>
      <c r="E233" s="161" t="s">
        <v>487</v>
      </c>
      <c r="F233" s="162" t="s">
        <v>488</v>
      </c>
      <c r="G233" s="163" t="s">
        <v>137</v>
      </c>
      <c r="H233" s="164">
        <v>17.138999999999999</v>
      </c>
      <c r="I233" s="165"/>
      <c r="J233" s="164">
        <f>ROUND(I233*H233,3)</f>
        <v>0</v>
      </c>
      <c r="K233" s="166"/>
      <c r="L233" s="31"/>
      <c r="M233" s="167" t="s">
        <v>1</v>
      </c>
      <c r="N233" s="168" t="s">
        <v>39</v>
      </c>
      <c r="O233" s="56"/>
      <c r="P233" s="169">
        <f>O233*H233</f>
        <v>0</v>
      </c>
      <c r="Q233" s="169">
        <v>0</v>
      </c>
      <c r="R233" s="169">
        <f>Q233*H233</f>
        <v>0</v>
      </c>
      <c r="S233" s="169">
        <v>0</v>
      </c>
      <c r="T233" s="170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71" t="s">
        <v>198</v>
      </c>
      <c r="AT233" s="171" t="s">
        <v>134</v>
      </c>
      <c r="AU233" s="171" t="s">
        <v>139</v>
      </c>
      <c r="AY233" s="14" t="s">
        <v>131</v>
      </c>
      <c r="BE233" s="172">
        <f>IF(N233="základná",J233,0)</f>
        <v>0</v>
      </c>
      <c r="BF233" s="172">
        <f>IF(N233="znížená",J233,0)</f>
        <v>0</v>
      </c>
      <c r="BG233" s="172">
        <f>IF(N233="zákl. prenesená",J233,0)</f>
        <v>0</v>
      </c>
      <c r="BH233" s="172">
        <f>IF(N233="zníž. prenesená",J233,0)</f>
        <v>0</v>
      </c>
      <c r="BI233" s="172">
        <f>IF(N233="nulová",J233,0)</f>
        <v>0</v>
      </c>
      <c r="BJ233" s="14" t="s">
        <v>139</v>
      </c>
      <c r="BK233" s="173">
        <f>ROUND(I233*H233,3)</f>
        <v>0</v>
      </c>
      <c r="BL233" s="14" t="s">
        <v>198</v>
      </c>
      <c r="BM233" s="171" t="s">
        <v>489</v>
      </c>
    </row>
    <row r="234" spans="1:65" s="12" customFormat="1" ht="22.9" customHeight="1">
      <c r="B234" s="146"/>
      <c r="D234" s="147" t="s">
        <v>72</v>
      </c>
      <c r="E234" s="157" t="s">
        <v>490</v>
      </c>
      <c r="F234" s="157" t="s">
        <v>491</v>
      </c>
      <c r="I234" s="149"/>
      <c r="J234" s="158">
        <f>BK234</f>
        <v>0</v>
      </c>
      <c r="L234" s="146"/>
      <c r="M234" s="151"/>
      <c r="N234" s="152"/>
      <c r="O234" s="152"/>
      <c r="P234" s="153">
        <f>SUM(P235:P242)</f>
        <v>0</v>
      </c>
      <c r="Q234" s="152"/>
      <c r="R234" s="153">
        <f>SUM(R235:R242)</f>
        <v>0.38542910000000008</v>
      </c>
      <c r="S234" s="152"/>
      <c r="T234" s="154">
        <f>SUM(T235:T242)</f>
        <v>0</v>
      </c>
      <c r="AR234" s="147" t="s">
        <v>139</v>
      </c>
      <c r="AT234" s="155" t="s">
        <v>72</v>
      </c>
      <c r="AU234" s="155" t="s">
        <v>81</v>
      </c>
      <c r="AY234" s="147" t="s">
        <v>131</v>
      </c>
      <c r="BK234" s="156">
        <f>SUM(BK235:BK242)</f>
        <v>0</v>
      </c>
    </row>
    <row r="235" spans="1:65" s="2" customFormat="1" ht="21.75" customHeight="1">
      <c r="A235" s="30"/>
      <c r="B235" s="159"/>
      <c r="C235" s="160" t="s">
        <v>496</v>
      </c>
      <c r="D235" s="160" t="s">
        <v>134</v>
      </c>
      <c r="E235" s="161" t="s">
        <v>493</v>
      </c>
      <c r="F235" s="162" t="s">
        <v>494</v>
      </c>
      <c r="G235" s="163" t="s">
        <v>137</v>
      </c>
      <c r="H235" s="164">
        <v>72.054000000000002</v>
      </c>
      <c r="I235" s="165"/>
      <c r="J235" s="164">
        <f t="shared" ref="J235:J240" si="50">ROUND(I235*H235,3)</f>
        <v>0</v>
      </c>
      <c r="K235" s="166"/>
      <c r="L235" s="31"/>
      <c r="M235" s="167" t="s">
        <v>1</v>
      </c>
      <c r="N235" s="168" t="s">
        <v>39</v>
      </c>
      <c r="O235" s="56"/>
      <c r="P235" s="169">
        <f t="shared" ref="P235:P240" si="51">O235*H235</f>
        <v>0</v>
      </c>
      <c r="Q235" s="169">
        <v>3.15E-3</v>
      </c>
      <c r="R235" s="169">
        <f t="shared" ref="R235:R240" si="52">Q235*H235</f>
        <v>0.22697010000000001</v>
      </c>
      <c r="S235" s="169">
        <v>0</v>
      </c>
      <c r="T235" s="170">
        <f t="shared" ref="T235:T240" si="53"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71" t="s">
        <v>138</v>
      </c>
      <c r="AT235" s="171" t="s">
        <v>134</v>
      </c>
      <c r="AU235" s="171" t="s">
        <v>139</v>
      </c>
      <c r="AY235" s="14" t="s">
        <v>131</v>
      </c>
      <c r="BE235" s="172">
        <f t="shared" ref="BE235:BE240" si="54">IF(N235="základná",J235,0)</f>
        <v>0</v>
      </c>
      <c r="BF235" s="172">
        <f t="shared" ref="BF235:BF240" si="55">IF(N235="znížená",J235,0)</f>
        <v>0</v>
      </c>
      <c r="BG235" s="172">
        <f t="shared" ref="BG235:BG240" si="56">IF(N235="zákl. prenesená",J235,0)</f>
        <v>0</v>
      </c>
      <c r="BH235" s="172">
        <f t="shared" ref="BH235:BH240" si="57">IF(N235="zníž. prenesená",J235,0)</f>
        <v>0</v>
      </c>
      <c r="BI235" s="172">
        <f t="shared" ref="BI235:BI240" si="58">IF(N235="nulová",J235,0)</f>
        <v>0</v>
      </c>
      <c r="BJ235" s="14" t="s">
        <v>139</v>
      </c>
      <c r="BK235" s="173">
        <f t="shared" ref="BK235:BK240" si="59">ROUND(I235*H235,3)</f>
        <v>0</v>
      </c>
      <c r="BL235" s="14" t="s">
        <v>138</v>
      </c>
      <c r="BM235" s="171" t="s">
        <v>495</v>
      </c>
    </row>
    <row r="236" spans="1:65" s="2" customFormat="1" ht="16.5" customHeight="1">
      <c r="A236" s="30"/>
      <c r="B236" s="159"/>
      <c r="C236" s="174" t="s">
        <v>500</v>
      </c>
      <c r="D236" s="174" t="s">
        <v>165</v>
      </c>
      <c r="E236" s="175" t="s">
        <v>497</v>
      </c>
      <c r="F236" s="176" t="s">
        <v>498</v>
      </c>
      <c r="G236" s="177" t="s">
        <v>137</v>
      </c>
      <c r="H236" s="178">
        <v>73.495000000000005</v>
      </c>
      <c r="I236" s="179"/>
      <c r="J236" s="178">
        <f t="shared" si="50"/>
        <v>0</v>
      </c>
      <c r="K236" s="180"/>
      <c r="L236" s="181"/>
      <c r="M236" s="182" t="s">
        <v>1</v>
      </c>
      <c r="N236" s="183" t="s">
        <v>39</v>
      </c>
      <c r="O236" s="56"/>
      <c r="P236" s="169">
        <f t="shared" si="51"/>
        <v>0</v>
      </c>
      <c r="Q236" s="169">
        <v>1.6000000000000001E-3</v>
      </c>
      <c r="R236" s="169">
        <f t="shared" si="52"/>
        <v>0.11759200000000002</v>
      </c>
      <c r="S236" s="169">
        <v>0</v>
      </c>
      <c r="T236" s="170">
        <f t="shared" si="5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71" t="s">
        <v>164</v>
      </c>
      <c r="AT236" s="171" t="s">
        <v>165</v>
      </c>
      <c r="AU236" s="171" t="s">
        <v>139</v>
      </c>
      <c r="AY236" s="14" t="s">
        <v>131</v>
      </c>
      <c r="BE236" s="172">
        <f t="shared" si="54"/>
        <v>0</v>
      </c>
      <c r="BF236" s="172">
        <f t="shared" si="55"/>
        <v>0</v>
      </c>
      <c r="BG236" s="172">
        <f t="shared" si="56"/>
        <v>0</v>
      </c>
      <c r="BH236" s="172">
        <f t="shared" si="57"/>
        <v>0</v>
      </c>
      <c r="BI236" s="172">
        <f t="shared" si="58"/>
        <v>0</v>
      </c>
      <c r="BJ236" s="14" t="s">
        <v>139</v>
      </c>
      <c r="BK236" s="173">
        <f t="shared" si="59"/>
        <v>0</v>
      </c>
      <c r="BL236" s="14" t="s">
        <v>138</v>
      </c>
      <c r="BM236" s="171" t="s">
        <v>499</v>
      </c>
    </row>
    <row r="237" spans="1:65" s="2" customFormat="1" ht="16.5" customHeight="1">
      <c r="A237" s="30"/>
      <c r="B237" s="159"/>
      <c r="C237" s="160" t="s">
        <v>504</v>
      </c>
      <c r="D237" s="160" t="s">
        <v>134</v>
      </c>
      <c r="E237" s="161" t="s">
        <v>501</v>
      </c>
      <c r="F237" s="162" t="s">
        <v>502</v>
      </c>
      <c r="G237" s="163" t="s">
        <v>137</v>
      </c>
      <c r="H237" s="164">
        <v>1.62</v>
      </c>
      <c r="I237" s="165"/>
      <c r="J237" s="164">
        <f t="shared" si="50"/>
        <v>0</v>
      </c>
      <c r="K237" s="166"/>
      <c r="L237" s="31"/>
      <c r="M237" s="167" t="s">
        <v>1</v>
      </c>
      <c r="N237" s="168" t="s">
        <v>39</v>
      </c>
      <c r="O237" s="56"/>
      <c r="P237" s="169">
        <f t="shared" si="51"/>
        <v>0</v>
      </c>
      <c r="Q237" s="169">
        <v>2.9499999999999999E-3</v>
      </c>
      <c r="R237" s="169">
        <f t="shared" si="52"/>
        <v>4.7790000000000003E-3</v>
      </c>
      <c r="S237" s="169">
        <v>0</v>
      </c>
      <c r="T237" s="170">
        <f t="shared" si="5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71" t="s">
        <v>198</v>
      </c>
      <c r="AT237" s="171" t="s">
        <v>134</v>
      </c>
      <c r="AU237" s="171" t="s">
        <v>139</v>
      </c>
      <c r="AY237" s="14" t="s">
        <v>131</v>
      </c>
      <c r="BE237" s="172">
        <f t="shared" si="54"/>
        <v>0</v>
      </c>
      <c r="BF237" s="172">
        <f t="shared" si="55"/>
        <v>0</v>
      </c>
      <c r="BG237" s="172">
        <f t="shared" si="56"/>
        <v>0</v>
      </c>
      <c r="BH237" s="172">
        <f t="shared" si="57"/>
        <v>0</v>
      </c>
      <c r="BI237" s="172">
        <f t="shared" si="58"/>
        <v>0</v>
      </c>
      <c r="BJ237" s="14" t="s">
        <v>139</v>
      </c>
      <c r="BK237" s="173">
        <f t="shared" si="59"/>
        <v>0</v>
      </c>
      <c r="BL237" s="14" t="s">
        <v>198</v>
      </c>
      <c r="BM237" s="171" t="s">
        <v>503</v>
      </c>
    </row>
    <row r="238" spans="1:65" s="2" customFormat="1" ht="21.75" customHeight="1">
      <c r="A238" s="30"/>
      <c r="B238" s="159"/>
      <c r="C238" s="174" t="s">
        <v>508</v>
      </c>
      <c r="D238" s="174" t="s">
        <v>165</v>
      </c>
      <c r="E238" s="175" t="s">
        <v>505</v>
      </c>
      <c r="F238" s="176" t="s">
        <v>506</v>
      </c>
      <c r="G238" s="177" t="s">
        <v>162</v>
      </c>
      <c r="H238" s="178">
        <v>3</v>
      </c>
      <c r="I238" s="179"/>
      <c r="J238" s="178">
        <f t="shared" si="50"/>
        <v>0</v>
      </c>
      <c r="K238" s="180"/>
      <c r="L238" s="181"/>
      <c r="M238" s="182" t="s">
        <v>1</v>
      </c>
      <c r="N238" s="183" t="s">
        <v>39</v>
      </c>
      <c r="O238" s="56"/>
      <c r="P238" s="169">
        <f t="shared" si="51"/>
        <v>0</v>
      </c>
      <c r="Q238" s="169">
        <v>2.0799999999999998E-3</v>
      </c>
      <c r="R238" s="169">
        <f t="shared" si="52"/>
        <v>6.239999999999999E-3</v>
      </c>
      <c r="S238" s="169">
        <v>0</v>
      </c>
      <c r="T238" s="170">
        <f t="shared" si="5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71" t="s">
        <v>272</v>
      </c>
      <c r="AT238" s="171" t="s">
        <v>165</v>
      </c>
      <c r="AU238" s="171" t="s">
        <v>139</v>
      </c>
      <c r="AY238" s="14" t="s">
        <v>131</v>
      </c>
      <c r="BE238" s="172">
        <f t="shared" si="54"/>
        <v>0</v>
      </c>
      <c r="BF238" s="172">
        <f t="shared" si="55"/>
        <v>0</v>
      </c>
      <c r="BG238" s="172">
        <f t="shared" si="56"/>
        <v>0</v>
      </c>
      <c r="BH238" s="172">
        <f t="shared" si="57"/>
        <v>0</v>
      </c>
      <c r="BI238" s="172">
        <f t="shared" si="58"/>
        <v>0</v>
      </c>
      <c r="BJ238" s="14" t="s">
        <v>139</v>
      </c>
      <c r="BK238" s="173">
        <f t="shared" si="59"/>
        <v>0</v>
      </c>
      <c r="BL238" s="14" t="s">
        <v>198</v>
      </c>
      <c r="BM238" s="171" t="s">
        <v>507</v>
      </c>
    </row>
    <row r="239" spans="1:65" s="2" customFormat="1" ht="21.75" customHeight="1">
      <c r="A239" s="30"/>
      <c r="B239" s="159"/>
      <c r="C239" s="160" t="s">
        <v>512</v>
      </c>
      <c r="D239" s="160" t="s">
        <v>134</v>
      </c>
      <c r="E239" s="161" t="s">
        <v>509</v>
      </c>
      <c r="F239" s="162" t="s">
        <v>510</v>
      </c>
      <c r="G239" s="163" t="s">
        <v>256</v>
      </c>
      <c r="H239" s="164">
        <v>56</v>
      </c>
      <c r="I239" s="165"/>
      <c r="J239" s="164">
        <f t="shared" si="50"/>
        <v>0</v>
      </c>
      <c r="K239" s="166"/>
      <c r="L239" s="31"/>
      <c r="M239" s="167" t="s">
        <v>1</v>
      </c>
      <c r="N239" s="168" t="s">
        <v>39</v>
      </c>
      <c r="O239" s="56"/>
      <c r="P239" s="169">
        <f t="shared" si="51"/>
        <v>0</v>
      </c>
      <c r="Q239" s="169">
        <v>5.0000000000000001E-4</v>
      </c>
      <c r="R239" s="169">
        <f t="shared" si="52"/>
        <v>2.8000000000000001E-2</v>
      </c>
      <c r="S239" s="169">
        <v>0</v>
      </c>
      <c r="T239" s="170">
        <f t="shared" si="5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71" t="s">
        <v>198</v>
      </c>
      <c r="AT239" s="171" t="s">
        <v>134</v>
      </c>
      <c r="AU239" s="171" t="s">
        <v>139</v>
      </c>
      <c r="AY239" s="14" t="s">
        <v>131</v>
      </c>
      <c r="BE239" s="172">
        <f t="shared" si="54"/>
        <v>0</v>
      </c>
      <c r="BF239" s="172">
        <f t="shared" si="55"/>
        <v>0</v>
      </c>
      <c r="BG239" s="172">
        <f t="shared" si="56"/>
        <v>0</v>
      </c>
      <c r="BH239" s="172">
        <f t="shared" si="57"/>
        <v>0</v>
      </c>
      <c r="BI239" s="172">
        <f t="shared" si="58"/>
        <v>0</v>
      </c>
      <c r="BJ239" s="14" t="s">
        <v>139</v>
      </c>
      <c r="BK239" s="173">
        <f t="shared" si="59"/>
        <v>0</v>
      </c>
      <c r="BL239" s="14" t="s">
        <v>198</v>
      </c>
      <c r="BM239" s="171" t="s">
        <v>511</v>
      </c>
    </row>
    <row r="240" spans="1:65" s="2" customFormat="1" ht="16.5" customHeight="1">
      <c r="A240" s="30"/>
      <c r="B240" s="159"/>
      <c r="C240" s="174" t="s">
        <v>518</v>
      </c>
      <c r="D240" s="174" t="s">
        <v>165</v>
      </c>
      <c r="E240" s="175" t="s">
        <v>513</v>
      </c>
      <c r="F240" s="176" t="s">
        <v>514</v>
      </c>
      <c r="G240" s="177" t="s">
        <v>256</v>
      </c>
      <c r="H240" s="178">
        <v>61.6</v>
      </c>
      <c r="I240" s="179"/>
      <c r="J240" s="178">
        <f t="shared" si="50"/>
        <v>0</v>
      </c>
      <c r="K240" s="180"/>
      <c r="L240" s="181"/>
      <c r="M240" s="182" t="s">
        <v>1</v>
      </c>
      <c r="N240" s="183" t="s">
        <v>39</v>
      </c>
      <c r="O240" s="56"/>
      <c r="P240" s="169">
        <f t="shared" si="51"/>
        <v>0</v>
      </c>
      <c r="Q240" s="169">
        <v>3.0000000000000001E-5</v>
      </c>
      <c r="R240" s="169">
        <f t="shared" si="52"/>
        <v>1.848E-3</v>
      </c>
      <c r="S240" s="169">
        <v>0</v>
      </c>
      <c r="T240" s="170">
        <f t="shared" si="53"/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71" t="s">
        <v>272</v>
      </c>
      <c r="AT240" s="171" t="s">
        <v>165</v>
      </c>
      <c r="AU240" s="171" t="s">
        <v>139</v>
      </c>
      <c r="AY240" s="14" t="s">
        <v>131</v>
      </c>
      <c r="BE240" s="172">
        <f t="shared" si="54"/>
        <v>0</v>
      </c>
      <c r="BF240" s="172">
        <f t="shared" si="55"/>
        <v>0</v>
      </c>
      <c r="BG240" s="172">
        <f t="shared" si="56"/>
        <v>0</v>
      </c>
      <c r="BH240" s="172">
        <f t="shared" si="57"/>
        <v>0</v>
      </c>
      <c r="BI240" s="172">
        <f t="shared" si="58"/>
        <v>0</v>
      </c>
      <c r="BJ240" s="14" t="s">
        <v>139</v>
      </c>
      <c r="BK240" s="173">
        <f t="shared" si="59"/>
        <v>0</v>
      </c>
      <c r="BL240" s="14" t="s">
        <v>198</v>
      </c>
      <c r="BM240" s="171" t="s">
        <v>515</v>
      </c>
    </row>
    <row r="241" spans="1:65" s="2" customFormat="1" ht="39">
      <c r="A241" s="30"/>
      <c r="B241" s="31"/>
      <c r="C241" s="30"/>
      <c r="D241" s="184" t="s">
        <v>516</v>
      </c>
      <c r="E241" s="30"/>
      <c r="F241" s="185" t="s">
        <v>517</v>
      </c>
      <c r="G241" s="30"/>
      <c r="H241" s="30"/>
      <c r="I241" s="94"/>
      <c r="J241" s="30"/>
      <c r="K241" s="30"/>
      <c r="L241" s="31"/>
      <c r="M241" s="186"/>
      <c r="N241" s="187"/>
      <c r="O241" s="56"/>
      <c r="P241" s="56"/>
      <c r="Q241" s="56"/>
      <c r="R241" s="56"/>
      <c r="S241" s="56"/>
      <c r="T241" s="57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4" t="s">
        <v>516</v>
      </c>
      <c r="AU241" s="14" t="s">
        <v>139</v>
      </c>
    </row>
    <row r="242" spans="1:65" s="2" customFormat="1" ht="21.75" customHeight="1">
      <c r="A242" s="30"/>
      <c r="B242" s="159"/>
      <c r="C242" s="160" t="s">
        <v>524</v>
      </c>
      <c r="D242" s="160" t="s">
        <v>134</v>
      </c>
      <c r="E242" s="161" t="s">
        <v>519</v>
      </c>
      <c r="F242" s="162" t="s">
        <v>520</v>
      </c>
      <c r="G242" s="163" t="s">
        <v>209</v>
      </c>
      <c r="H242" s="164">
        <v>4.1000000000000002E-2</v>
      </c>
      <c r="I242" s="165"/>
      <c r="J242" s="164">
        <f>ROUND(I242*H242,3)</f>
        <v>0</v>
      </c>
      <c r="K242" s="166"/>
      <c r="L242" s="31"/>
      <c r="M242" s="167" t="s">
        <v>1</v>
      </c>
      <c r="N242" s="168" t="s">
        <v>39</v>
      </c>
      <c r="O242" s="56"/>
      <c r="P242" s="169">
        <f>O242*H242</f>
        <v>0</v>
      </c>
      <c r="Q242" s="169">
        <v>0</v>
      </c>
      <c r="R242" s="169">
        <f>Q242*H242</f>
        <v>0</v>
      </c>
      <c r="S242" s="169">
        <v>0</v>
      </c>
      <c r="T242" s="170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71" t="s">
        <v>198</v>
      </c>
      <c r="AT242" s="171" t="s">
        <v>134</v>
      </c>
      <c r="AU242" s="171" t="s">
        <v>139</v>
      </c>
      <c r="AY242" s="14" t="s">
        <v>131</v>
      </c>
      <c r="BE242" s="172">
        <f>IF(N242="základná",J242,0)</f>
        <v>0</v>
      </c>
      <c r="BF242" s="172">
        <f>IF(N242="znížená",J242,0)</f>
        <v>0</v>
      </c>
      <c r="BG242" s="172">
        <f>IF(N242="zákl. prenesená",J242,0)</f>
        <v>0</v>
      </c>
      <c r="BH242" s="172">
        <f>IF(N242="zníž. prenesená",J242,0)</f>
        <v>0</v>
      </c>
      <c r="BI242" s="172">
        <f>IF(N242="nulová",J242,0)</f>
        <v>0</v>
      </c>
      <c r="BJ242" s="14" t="s">
        <v>139</v>
      </c>
      <c r="BK242" s="173">
        <f>ROUND(I242*H242,3)</f>
        <v>0</v>
      </c>
      <c r="BL242" s="14" t="s">
        <v>198</v>
      </c>
      <c r="BM242" s="171" t="s">
        <v>521</v>
      </c>
    </row>
    <row r="243" spans="1:65" s="12" customFormat="1" ht="22.9" customHeight="1">
      <c r="B243" s="146"/>
      <c r="D243" s="147" t="s">
        <v>72</v>
      </c>
      <c r="E243" s="157" t="s">
        <v>522</v>
      </c>
      <c r="F243" s="157" t="s">
        <v>523</v>
      </c>
      <c r="I243" s="149"/>
      <c r="J243" s="158">
        <f>BK243</f>
        <v>0</v>
      </c>
      <c r="L243" s="146"/>
      <c r="M243" s="151"/>
      <c r="N243" s="152"/>
      <c r="O243" s="152"/>
      <c r="P243" s="153">
        <f>SUM(P244:P251)</f>
        <v>0</v>
      </c>
      <c r="Q243" s="152"/>
      <c r="R243" s="153">
        <f>SUM(R244:R251)</f>
        <v>2.5601350000000002E-2</v>
      </c>
      <c r="S243" s="152"/>
      <c r="T243" s="154">
        <f>SUM(T244:T251)</f>
        <v>0</v>
      </c>
      <c r="AR243" s="147" t="s">
        <v>139</v>
      </c>
      <c r="AT243" s="155" t="s">
        <v>72</v>
      </c>
      <c r="AU243" s="155" t="s">
        <v>81</v>
      </c>
      <c r="AY243" s="147" t="s">
        <v>131</v>
      </c>
      <c r="BK243" s="156">
        <f>SUM(BK244:BK251)</f>
        <v>0</v>
      </c>
    </row>
    <row r="244" spans="1:65" s="2" customFormat="1" ht="21.75" customHeight="1">
      <c r="A244" s="30"/>
      <c r="B244" s="159"/>
      <c r="C244" s="160" t="s">
        <v>528</v>
      </c>
      <c r="D244" s="160" t="s">
        <v>134</v>
      </c>
      <c r="E244" s="161" t="s">
        <v>525</v>
      </c>
      <c r="F244" s="162" t="s">
        <v>526</v>
      </c>
      <c r="G244" s="163" t="s">
        <v>137</v>
      </c>
      <c r="H244" s="164">
        <v>1.2</v>
      </c>
      <c r="I244" s="165"/>
      <c r="J244" s="164">
        <f t="shared" ref="J244:J251" si="60">ROUND(I244*H244,3)</f>
        <v>0</v>
      </c>
      <c r="K244" s="166"/>
      <c r="L244" s="31"/>
      <c r="M244" s="167" t="s">
        <v>1</v>
      </c>
      <c r="N244" s="168" t="s">
        <v>39</v>
      </c>
      <c r="O244" s="56"/>
      <c r="P244" s="169">
        <f t="shared" ref="P244:P251" si="61">O244*H244</f>
        <v>0</v>
      </c>
      <c r="Q244" s="169">
        <v>0</v>
      </c>
      <c r="R244" s="169">
        <f t="shared" ref="R244:R251" si="62">Q244*H244</f>
        <v>0</v>
      </c>
      <c r="S244" s="169">
        <v>0</v>
      </c>
      <c r="T244" s="170">
        <f t="shared" ref="T244:T251" si="63"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71" t="s">
        <v>198</v>
      </c>
      <c r="AT244" s="171" t="s">
        <v>134</v>
      </c>
      <c r="AU244" s="171" t="s">
        <v>139</v>
      </c>
      <c r="AY244" s="14" t="s">
        <v>131</v>
      </c>
      <c r="BE244" s="172">
        <f t="shared" ref="BE244:BE251" si="64">IF(N244="základná",J244,0)</f>
        <v>0</v>
      </c>
      <c r="BF244" s="172">
        <f t="shared" ref="BF244:BF251" si="65">IF(N244="znížená",J244,0)</f>
        <v>0</v>
      </c>
      <c r="BG244" s="172">
        <f t="shared" ref="BG244:BG251" si="66">IF(N244="zákl. prenesená",J244,0)</f>
        <v>0</v>
      </c>
      <c r="BH244" s="172">
        <f t="shared" ref="BH244:BH251" si="67">IF(N244="zníž. prenesená",J244,0)</f>
        <v>0</v>
      </c>
      <c r="BI244" s="172">
        <f t="shared" ref="BI244:BI251" si="68">IF(N244="nulová",J244,0)</f>
        <v>0</v>
      </c>
      <c r="BJ244" s="14" t="s">
        <v>139</v>
      </c>
      <c r="BK244" s="173">
        <f t="shared" ref="BK244:BK251" si="69">ROUND(I244*H244,3)</f>
        <v>0</v>
      </c>
      <c r="BL244" s="14" t="s">
        <v>198</v>
      </c>
      <c r="BM244" s="171" t="s">
        <v>527</v>
      </c>
    </row>
    <row r="245" spans="1:65" s="2" customFormat="1" ht="21.75" customHeight="1">
      <c r="A245" s="30"/>
      <c r="B245" s="159"/>
      <c r="C245" s="160" t="s">
        <v>532</v>
      </c>
      <c r="D245" s="160" t="s">
        <v>134</v>
      </c>
      <c r="E245" s="161" t="s">
        <v>529</v>
      </c>
      <c r="F245" s="162" t="s">
        <v>530</v>
      </c>
      <c r="G245" s="163" t="s">
        <v>137</v>
      </c>
      <c r="H245" s="164">
        <v>8.4250000000000007</v>
      </c>
      <c r="I245" s="165"/>
      <c r="J245" s="164">
        <f t="shared" si="60"/>
        <v>0</v>
      </c>
      <c r="K245" s="166"/>
      <c r="L245" s="31"/>
      <c r="M245" s="167" t="s">
        <v>1</v>
      </c>
      <c r="N245" s="168" t="s">
        <v>39</v>
      </c>
      <c r="O245" s="56"/>
      <c r="P245" s="169">
        <f t="shared" si="61"/>
        <v>0</v>
      </c>
      <c r="Q245" s="169">
        <v>1.6000000000000001E-4</v>
      </c>
      <c r="R245" s="169">
        <f t="shared" si="62"/>
        <v>1.3480000000000002E-3</v>
      </c>
      <c r="S245" s="169">
        <v>0</v>
      </c>
      <c r="T245" s="170">
        <f t="shared" si="6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71" t="s">
        <v>198</v>
      </c>
      <c r="AT245" s="171" t="s">
        <v>134</v>
      </c>
      <c r="AU245" s="171" t="s">
        <v>139</v>
      </c>
      <c r="AY245" s="14" t="s">
        <v>131</v>
      </c>
      <c r="BE245" s="172">
        <f t="shared" si="64"/>
        <v>0</v>
      </c>
      <c r="BF245" s="172">
        <f t="shared" si="65"/>
        <v>0</v>
      </c>
      <c r="BG245" s="172">
        <f t="shared" si="66"/>
        <v>0</v>
      </c>
      <c r="BH245" s="172">
        <f t="shared" si="67"/>
        <v>0</v>
      </c>
      <c r="BI245" s="172">
        <f t="shared" si="68"/>
        <v>0</v>
      </c>
      <c r="BJ245" s="14" t="s">
        <v>139</v>
      </c>
      <c r="BK245" s="173">
        <f t="shared" si="69"/>
        <v>0</v>
      </c>
      <c r="BL245" s="14" t="s">
        <v>198</v>
      </c>
      <c r="BM245" s="171" t="s">
        <v>531</v>
      </c>
    </row>
    <row r="246" spans="1:65" s="2" customFormat="1" ht="21.75" customHeight="1">
      <c r="A246" s="30"/>
      <c r="B246" s="159"/>
      <c r="C246" s="160" t="s">
        <v>536</v>
      </c>
      <c r="D246" s="160" t="s">
        <v>134</v>
      </c>
      <c r="E246" s="161" t="s">
        <v>533</v>
      </c>
      <c r="F246" s="162" t="s">
        <v>534</v>
      </c>
      <c r="G246" s="163" t="s">
        <v>137</v>
      </c>
      <c r="H246" s="164">
        <v>8.4250000000000007</v>
      </c>
      <c r="I246" s="165"/>
      <c r="J246" s="164">
        <f t="shared" si="60"/>
        <v>0</v>
      </c>
      <c r="K246" s="166"/>
      <c r="L246" s="31"/>
      <c r="M246" s="167" t="s">
        <v>1</v>
      </c>
      <c r="N246" s="168" t="s">
        <v>39</v>
      </c>
      <c r="O246" s="56"/>
      <c r="P246" s="169">
        <f t="shared" si="61"/>
        <v>0</v>
      </c>
      <c r="Q246" s="169">
        <v>8.0000000000000007E-5</v>
      </c>
      <c r="R246" s="169">
        <f t="shared" si="62"/>
        <v>6.7400000000000012E-4</v>
      </c>
      <c r="S246" s="169">
        <v>0</v>
      </c>
      <c r="T246" s="170">
        <f t="shared" si="6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71" t="s">
        <v>198</v>
      </c>
      <c r="AT246" s="171" t="s">
        <v>134</v>
      </c>
      <c r="AU246" s="171" t="s">
        <v>139</v>
      </c>
      <c r="AY246" s="14" t="s">
        <v>131</v>
      </c>
      <c r="BE246" s="172">
        <f t="shared" si="64"/>
        <v>0</v>
      </c>
      <c r="BF246" s="172">
        <f t="shared" si="65"/>
        <v>0</v>
      </c>
      <c r="BG246" s="172">
        <f t="shared" si="66"/>
        <v>0</v>
      </c>
      <c r="BH246" s="172">
        <f t="shared" si="67"/>
        <v>0</v>
      </c>
      <c r="BI246" s="172">
        <f t="shared" si="68"/>
        <v>0</v>
      </c>
      <c r="BJ246" s="14" t="s">
        <v>139</v>
      </c>
      <c r="BK246" s="173">
        <f t="shared" si="69"/>
        <v>0</v>
      </c>
      <c r="BL246" s="14" t="s">
        <v>198</v>
      </c>
      <c r="BM246" s="171" t="s">
        <v>535</v>
      </c>
    </row>
    <row r="247" spans="1:65" s="2" customFormat="1" ht="21.75" customHeight="1">
      <c r="A247" s="30"/>
      <c r="B247" s="159"/>
      <c r="C247" s="160" t="s">
        <v>540</v>
      </c>
      <c r="D247" s="160" t="s">
        <v>134</v>
      </c>
      <c r="E247" s="161" t="s">
        <v>537</v>
      </c>
      <c r="F247" s="162" t="s">
        <v>538</v>
      </c>
      <c r="G247" s="163" t="s">
        <v>137</v>
      </c>
      <c r="H247" s="164">
        <v>1.2</v>
      </c>
      <c r="I247" s="165"/>
      <c r="J247" s="164">
        <f t="shared" si="60"/>
        <v>0</v>
      </c>
      <c r="K247" s="166"/>
      <c r="L247" s="31"/>
      <c r="M247" s="167" t="s">
        <v>1</v>
      </c>
      <c r="N247" s="168" t="s">
        <v>39</v>
      </c>
      <c r="O247" s="56"/>
      <c r="P247" s="169">
        <f t="shared" si="61"/>
        <v>0</v>
      </c>
      <c r="Q247" s="169">
        <v>3.6000000000000002E-4</v>
      </c>
      <c r="R247" s="169">
        <f t="shared" si="62"/>
        <v>4.3200000000000004E-4</v>
      </c>
      <c r="S247" s="169">
        <v>0</v>
      </c>
      <c r="T247" s="170">
        <f t="shared" si="6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71" t="s">
        <v>198</v>
      </c>
      <c r="AT247" s="171" t="s">
        <v>134</v>
      </c>
      <c r="AU247" s="171" t="s">
        <v>139</v>
      </c>
      <c r="AY247" s="14" t="s">
        <v>131</v>
      </c>
      <c r="BE247" s="172">
        <f t="shared" si="64"/>
        <v>0</v>
      </c>
      <c r="BF247" s="172">
        <f t="shared" si="65"/>
        <v>0</v>
      </c>
      <c r="BG247" s="172">
        <f t="shared" si="66"/>
        <v>0</v>
      </c>
      <c r="BH247" s="172">
        <f t="shared" si="67"/>
        <v>0</v>
      </c>
      <c r="BI247" s="172">
        <f t="shared" si="68"/>
        <v>0</v>
      </c>
      <c r="BJ247" s="14" t="s">
        <v>139</v>
      </c>
      <c r="BK247" s="173">
        <f t="shared" si="69"/>
        <v>0</v>
      </c>
      <c r="BL247" s="14" t="s">
        <v>198</v>
      </c>
      <c r="BM247" s="171" t="s">
        <v>539</v>
      </c>
    </row>
    <row r="248" spans="1:65" s="2" customFormat="1" ht="21.75" customHeight="1">
      <c r="A248" s="30"/>
      <c r="B248" s="159"/>
      <c r="C248" s="160" t="s">
        <v>544</v>
      </c>
      <c r="D248" s="160" t="s">
        <v>134</v>
      </c>
      <c r="E248" s="161" t="s">
        <v>541</v>
      </c>
      <c r="F248" s="162" t="s">
        <v>542</v>
      </c>
      <c r="G248" s="163" t="s">
        <v>137</v>
      </c>
      <c r="H248" s="164">
        <v>1.2</v>
      </c>
      <c r="I248" s="165"/>
      <c r="J248" s="164">
        <f t="shared" si="60"/>
        <v>0</v>
      </c>
      <c r="K248" s="166"/>
      <c r="L248" s="31"/>
      <c r="M248" s="167" t="s">
        <v>1</v>
      </c>
      <c r="N248" s="168" t="s">
        <v>39</v>
      </c>
      <c r="O248" s="56"/>
      <c r="P248" s="169">
        <f t="shared" si="61"/>
        <v>0</v>
      </c>
      <c r="Q248" s="169">
        <v>1.4999999999999999E-4</v>
      </c>
      <c r="R248" s="169">
        <f t="shared" si="62"/>
        <v>1.7999999999999998E-4</v>
      </c>
      <c r="S248" s="169">
        <v>0</v>
      </c>
      <c r="T248" s="170">
        <f t="shared" si="6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71" t="s">
        <v>198</v>
      </c>
      <c r="AT248" s="171" t="s">
        <v>134</v>
      </c>
      <c r="AU248" s="171" t="s">
        <v>139</v>
      </c>
      <c r="AY248" s="14" t="s">
        <v>131</v>
      </c>
      <c r="BE248" s="172">
        <f t="shared" si="64"/>
        <v>0</v>
      </c>
      <c r="BF248" s="172">
        <f t="shared" si="65"/>
        <v>0</v>
      </c>
      <c r="BG248" s="172">
        <f t="shared" si="66"/>
        <v>0</v>
      </c>
      <c r="BH248" s="172">
        <f t="shared" si="67"/>
        <v>0</v>
      </c>
      <c r="BI248" s="172">
        <f t="shared" si="68"/>
        <v>0</v>
      </c>
      <c r="BJ248" s="14" t="s">
        <v>139</v>
      </c>
      <c r="BK248" s="173">
        <f t="shared" si="69"/>
        <v>0</v>
      </c>
      <c r="BL248" s="14" t="s">
        <v>198</v>
      </c>
      <c r="BM248" s="171" t="s">
        <v>543</v>
      </c>
    </row>
    <row r="249" spans="1:65" s="2" customFormat="1" ht="33" customHeight="1">
      <c r="A249" s="30"/>
      <c r="B249" s="159"/>
      <c r="C249" s="160" t="s">
        <v>548</v>
      </c>
      <c r="D249" s="160" t="s">
        <v>134</v>
      </c>
      <c r="E249" s="161" t="s">
        <v>545</v>
      </c>
      <c r="F249" s="162" t="s">
        <v>546</v>
      </c>
      <c r="G249" s="163" t="s">
        <v>256</v>
      </c>
      <c r="H249" s="164">
        <v>10</v>
      </c>
      <c r="I249" s="165"/>
      <c r="J249" s="164">
        <f t="shared" si="60"/>
        <v>0</v>
      </c>
      <c r="K249" s="166"/>
      <c r="L249" s="31"/>
      <c r="M249" s="167" t="s">
        <v>1</v>
      </c>
      <c r="N249" s="168" t="s">
        <v>39</v>
      </c>
      <c r="O249" s="56"/>
      <c r="P249" s="169">
        <f t="shared" si="61"/>
        <v>0</v>
      </c>
      <c r="Q249" s="169">
        <v>6.9999999999999994E-5</v>
      </c>
      <c r="R249" s="169">
        <f t="shared" si="62"/>
        <v>6.9999999999999988E-4</v>
      </c>
      <c r="S249" s="169">
        <v>0</v>
      </c>
      <c r="T249" s="170">
        <f t="shared" si="6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71" t="s">
        <v>198</v>
      </c>
      <c r="AT249" s="171" t="s">
        <v>134</v>
      </c>
      <c r="AU249" s="171" t="s">
        <v>139</v>
      </c>
      <c r="AY249" s="14" t="s">
        <v>131</v>
      </c>
      <c r="BE249" s="172">
        <f t="shared" si="64"/>
        <v>0</v>
      </c>
      <c r="BF249" s="172">
        <f t="shared" si="65"/>
        <v>0</v>
      </c>
      <c r="BG249" s="172">
        <f t="shared" si="66"/>
        <v>0</v>
      </c>
      <c r="BH249" s="172">
        <f t="shared" si="67"/>
        <v>0</v>
      </c>
      <c r="BI249" s="172">
        <f t="shared" si="68"/>
        <v>0</v>
      </c>
      <c r="BJ249" s="14" t="s">
        <v>139</v>
      </c>
      <c r="BK249" s="173">
        <f t="shared" si="69"/>
        <v>0</v>
      </c>
      <c r="BL249" s="14" t="s">
        <v>198</v>
      </c>
      <c r="BM249" s="171" t="s">
        <v>547</v>
      </c>
    </row>
    <row r="250" spans="1:65" s="2" customFormat="1" ht="21.75" customHeight="1">
      <c r="A250" s="30"/>
      <c r="B250" s="159"/>
      <c r="C250" s="160" t="s">
        <v>552</v>
      </c>
      <c r="D250" s="160" t="s">
        <v>134</v>
      </c>
      <c r="E250" s="161" t="s">
        <v>549</v>
      </c>
      <c r="F250" s="162" t="s">
        <v>550</v>
      </c>
      <c r="G250" s="163" t="s">
        <v>137</v>
      </c>
      <c r="H250" s="164">
        <v>53.984000000000002</v>
      </c>
      <c r="I250" s="165"/>
      <c r="J250" s="164">
        <f t="shared" si="60"/>
        <v>0</v>
      </c>
      <c r="K250" s="166"/>
      <c r="L250" s="31"/>
      <c r="M250" s="167" t="s">
        <v>1</v>
      </c>
      <c r="N250" s="168" t="s">
        <v>39</v>
      </c>
      <c r="O250" s="56"/>
      <c r="P250" s="169">
        <f t="shared" si="61"/>
        <v>0</v>
      </c>
      <c r="Q250" s="169">
        <v>4.0000000000000002E-4</v>
      </c>
      <c r="R250" s="169">
        <f t="shared" si="62"/>
        <v>2.1593600000000001E-2</v>
      </c>
      <c r="S250" s="169">
        <v>0</v>
      </c>
      <c r="T250" s="170">
        <f t="shared" si="6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71" t="s">
        <v>198</v>
      </c>
      <c r="AT250" s="171" t="s">
        <v>134</v>
      </c>
      <c r="AU250" s="171" t="s">
        <v>139</v>
      </c>
      <c r="AY250" s="14" t="s">
        <v>131</v>
      </c>
      <c r="BE250" s="172">
        <f t="shared" si="64"/>
        <v>0</v>
      </c>
      <c r="BF250" s="172">
        <f t="shared" si="65"/>
        <v>0</v>
      </c>
      <c r="BG250" s="172">
        <f t="shared" si="66"/>
        <v>0</v>
      </c>
      <c r="BH250" s="172">
        <f t="shared" si="67"/>
        <v>0</v>
      </c>
      <c r="BI250" s="172">
        <f t="shared" si="68"/>
        <v>0</v>
      </c>
      <c r="BJ250" s="14" t="s">
        <v>139</v>
      </c>
      <c r="BK250" s="173">
        <f t="shared" si="69"/>
        <v>0</v>
      </c>
      <c r="BL250" s="14" t="s">
        <v>198</v>
      </c>
      <c r="BM250" s="171" t="s">
        <v>551</v>
      </c>
    </row>
    <row r="251" spans="1:65" s="2" customFormat="1" ht="16.5" customHeight="1">
      <c r="A251" s="30"/>
      <c r="B251" s="159"/>
      <c r="C251" s="160" t="s">
        <v>558</v>
      </c>
      <c r="D251" s="160" t="s">
        <v>134</v>
      </c>
      <c r="E251" s="161" t="s">
        <v>553</v>
      </c>
      <c r="F251" s="162" t="s">
        <v>554</v>
      </c>
      <c r="G251" s="163" t="s">
        <v>137</v>
      </c>
      <c r="H251" s="164">
        <v>9.625</v>
      </c>
      <c r="I251" s="165"/>
      <c r="J251" s="164">
        <f t="shared" si="60"/>
        <v>0</v>
      </c>
      <c r="K251" s="166"/>
      <c r="L251" s="31"/>
      <c r="M251" s="167" t="s">
        <v>1</v>
      </c>
      <c r="N251" s="168" t="s">
        <v>39</v>
      </c>
      <c r="O251" s="56"/>
      <c r="P251" s="169">
        <f t="shared" si="61"/>
        <v>0</v>
      </c>
      <c r="Q251" s="169">
        <v>6.9999999999999994E-5</v>
      </c>
      <c r="R251" s="169">
        <f t="shared" si="62"/>
        <v>6.7374999999999998E-4</v>
      </c>
      <c r="S251" s="169">
        <v>0</v>
      </c>
      <c r="T251" s="170">
        <f t="shared" si="6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71" t="s">
        <v>198</v>
      </c>
      <c r="AT251" s="171" t="s">
        <v>134</v>
      </c>
      <c r="AU251" s="171" t="s">
        <v>139</v>
      </c>
      <c r="AY251" s="14" t="s">
        <v>131</v>
      </c>
      <c r="BE251" s="172">
        <f t="shared" si="64"/>
        <v>0</v>
      </c>
      <c r="BF251" s="172">
        <f t="shared" si="65"/>
        <v>0</v>
      </c>
      <c r="BG251" s="172">
        <f t="shared" si="66"/>
        <v>0</v>
      </c>
      <c r="BH251" s="172">
        <f t="shared" si="67"/>
        <v>0</v>
      </c>
      <c r="BI251" s="172">
        <f t="shared" si="68"/>
        <v>0</v>
      </c>
      <c r="BJ251" s="14" t="s">
        <v>139</v>
      </c>
      <c r="BK251" s="173">
        <f t="shared" si="69"/>
        <v>0</v>
      </c>
      <c r="BL251" s="14" t="s">
        <v>198</v>
      </c>
      <c r="BM251" s="171" t="s">
        <v>555</v>
      </c>
    </row>
    <row r="252" spans="1:65" s="12" customFormat="1" ht="22.9" customHeight="1">
      <c r="B252" s="146"/>
      <c r="D252" s="147" t="s">
        <v>72</v>
      </c>
      <c r="E252" s="157" t="s">
        <v>556</v>
      </c>
      <c r="F252" s="157" t="s">
        <v>557</v>
      </c>
      <c r="I252" s="149"/>
      <c r="J252" s="158">
        <f>BK252</f>
        <v>0</v>
      </c>
      <c r="L252" s="146"/>
      <c r="M252" s="151"/>
      <c r="N252" s="152"/>
      <c r="O252" s="152"/>
      <c r="P252" s="153">
        <f>P253</f>
        <v>0</v>
      </c>
      <c r="Q252" s="152"/>
      <c r="R252" s="153">
        <f>R253</f>
        <v>2.4780000000000002E-3</v>
      </c>
      <c r="S252" s="152"/>
      <c r="T252" s="154">
        <f>T253</f>
        <v>0</v>
      </c>
      <c r="AR252" s="147" t="s">
        <v>139</v>
      </c>
      <c r="AT252" s="155" t="s">
        <v>72</v>
      </c>
      <c r="AU252" s="155" t="s">
        <v>81</v>
      </c>
      <c r="AY252" s="147" t="s">
        <v>131</v>
      </c>
      <c r="BK252" s="156">
        <f>BK253</f>
        <v>0</v>
      </c>
    </row>
    <row r="253" spans="1:65" s="2" customFormat="1" ht="16.5" customHeight="1">
      <c r="A253" s="30"/>
      <c r="B253" s="159"/>
      <c r="C253" s="160" t="s">
        <v>238</v>
      </c>
      <c r="D253" s="160" t="s">
        <v>134</v>
      </c>
      <c r="E253" s="161" t="s">
        <v>559</v>
      </c>
      <c r="F253" s="162" t="s">
        <v>560</v>
      </c>
      <c r="G253" s="163" t="s">
        <v>137</v>
      </c>
      <c r="H253" s="164">
        <v>4.2</v>
      </c>
      <c r="I253" s="165"/>
      <c r="J253" s="164">
        <f>ROUND(I253*H253,3)</f>
        <v>0</v>
      </c>
      <c r="K253" s="166"/>
      <c r="L253" s="31"/>
      <c r="M253" s="167" t="s">
        <v>1</v>
      </c>
      <c r="N253" s="168" t="s">
        <v>39</v>
      </c>
      <c r="O253" s="56"/>
      <c r="P253" s="169">
        <f>O253*H253</f>
        <v>0</v>
      </c>
      <c r="Q253" s="169">
        <v>5.9000000000000003E-4</v>
      </c>
      <c r="R253" s="169">
        <f>Q253*H253</f>
        <v>2.4780000000000002E-3</v>
      </c>
      <c r="S253" s="169">
        <v>0</v>
      </c>
      <c r="T253" s="170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71" t="s">
        <v>198</v>
      </c>
      <c r="AT253" s="171" t="s">
        <v>134</v>
      </c>
      <c r="AU253" s="171" t="s">
        <v>139</v>
      </c>
      <c r="AY253" s="14" t="s">
        <v>131</v>
      </c>
      <c r="BE253" s="172">
        <f>IF(N253="základná",J253,0)</f>
        <v>0</v>
      </c>
      <c r="BF253" s="172">
        <f>IF(N253="znížená",J253,0)</f>
        <v>0</v>
      </c>
      <c r="BG253" s="172">
        <f>IF(N253="zákl. prenesená",J253,0)</f>
        <v>0</v>
      </c>
      <c r="BH253" s="172">
        <f>IF(N253="zníž. prenesená",J253,0)</f>
        <v>0</v>
      </c>
      <c r="BI253" s="172">
        <f>IF(N253="nulová",J253,0)</f>
        <v>0</v>
      </c>
      <c r="BJ253" s="14" t="s">
        <v>139</v>
      </c>
      <c r="BK253" s="173">
        <f>ROUND(I253*H253,3)</f>
        <v>0</v>
      </c>
      <c r="BL253" s="14" t="s">
        <v>198</v>
      </c>
      <c r="BM253" s="171" t="s">
        <v>561</v>
      </c>
    </row>
    <row r="254" spans="1:65" s="12" customFormat="1" ht="25.9" customHeight="1">
      <c r="B254" s="146"/>
      <c r="D254" s="147" t="s">
        <v>72</v>
      </c>
      <c r="E254" s="148" t="s">
        <v>165</v>
      </c>
      <c r="F254" s="148" t="s">
        <v>562</v>
      </c>
      <c r="I254" s="149"/>
      <c r="J254" s="150">
        <f>BK254</f>
        <v>0</v>
      </c>
      <c r="L254" s="146"/>
      <c r="M254" s="151"/>
      <c r="N254" s="152"/>
      <c r="O254" s="152"/>
      <c r="P254" s="153">
        <f>P255+P263</f>
        <v>0</v>
      </c>
      <c r="Q254" s="152"/>
      <c r="R254" s="153">
        <f>R255+R263</f>
        <v>3.0000000000000006E-2</v>
      </c>
      <c r="S254" s="152"/>
      <c r="T254" s="154">
        <f>T255+T263</f>
        <v>0</v>
      </c>
      <c r="AR254" s="147" t="s">
        <v>132</v>
      </c>
      <c r="AT254" s="155" t="s">
        <v>72</v>
      </c>
      <c r="AU254" s="155" t="s">
        <v>73</v>
      </c>
      <c r="AY254" s="147" t="s">
        <v>131</v>
      </c>
      <c r="BK254" s="156">
        <f>BK255+BK263</f>
        <v>0</v>
      </c>
    </row>
    <row r="255" spans="1:65" s="12" customFormat="1" ht="22.9" customHeight="1">
      <c r="B255" s="146"/>
      <c r="D255" s="147" t="s">
        <v>72</v>
      </c>
      <c r="E255" s="157" t="s">
        <v>563</v>
      </c>
      <c r="F255" s="157" t="s">
        <v>564</v>
      </c>
      <c r="I255" s="149"/>
      <c r="J255" s="158">
        <f>BK255</f>
        <v>0</v>
      </c>
      <c r="L255" s="146"/>
      <c r="M255" s="151"/>
      <c r="N255" s="152"/>
      <c r="O255" s="152"/>
      <c r="P255" s="153">
        <f>SUM(P256:P262)</f>
        <v>0</v>
      </c>
      <c r="Q255" s="152"/>
      <c r="R255" s="153">
        <f>SUM(R256:R262)</f>
        <v>3.0000000000000006E-2</v>
      </c>
      <c r="S255" s="152"/>
      <c r="T255" s="154">
        <f>SUM(T256:T262)</f>
        <v>0</v>
      </c>
      <c r="AR255" s="147" t="s">
        <v>132</v>
      </c>
      <c r="AT255" s="155" t="s">
        <v>72</v>
      </c>
      <c r="AU255" s="155" t="s">
        <v>81</v>
      </c>
      <c r="AY255" s="147" t="s">
        <v>131</v>
      </c>
      <c r="BK255" s="156">
        <f>SUM(BK256:BK262)</f>
        <v>0</v>
      </c>
    </row>
    <row r="256" spans="1:65" s="2" customFormat="1" ht="21.75" customHeight="1">
      <c r="A256" s="30"/>
      <c r="B256" s="159"/>
      <c r="C256" s="160" t="s">
        <v>568</v>
      </c>
      <c r="D256" s="160" t="s">
        <v>134</v>
      </c>
      <c r="E256" s="161" t="s">
        <v>565</v>
      </c>
      <c r="F256" s="162" t="s">
        <v>566</v>
      </c>
      <c r="G256" s="163" t="s">
        <v>162</v>
      </c>
      <c r="H256" s="164">
        <v>3</v>
      </c>
      <c r="I256" s="165"/>
      <c r="J256" s="164">
        <f t="shared" ref="J256:J262" si="70">ROUND(I256*H256,3)</f>
        <v>0</v>
      </c>
      <c r="K256" s="166"/>
      <c r="L256" s="31"/>
      <c r="M256" s="167" t="s">
        <v>1</v>
      </c>
      <c r="N256" s="168" t="s">
        <v>39</v>
      </c>
      <c r="O256" s="56"/>
      <c r="P256" s="169">
        <f t="shared" ref="P256:P262" si="71">O256*H256</f>
        <v>0</v>
      </c>
      <c r="Q256" s="169">
        <v>0</v>
      </c>
      <c r="R256" s="169">
        <f t="shared" ref="R256:R262" si="72">Q256*H256</f>
        <v>0</v>
      </c>
      <c r="S256" s="169">
        <v>0</v>
      </c>
      <c r="T256" s="170">
        <f t="shared" ref="T256:T262" si="73"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71" t="s">
        <v>403</v>
      </c>
      <c r="AT256" s="171" t="s">
        <v>134</v>
      </c>
      <c r="AU256" s="171" t="s">
        <v>139</v>
      </c>
      <c r="AY256" s="14" t="s">
        <v>131</v>
      </c>
      <c r="BE256" s="172">
        <f t="shared" ref="BE256:BE262" si="74">IF(N256="základná",J256,0)</f>
        <v>0</v>
      </c>
      <c r="BF256" s="172">
        <f t="shared" ref="BF256:BF262" si="75">IF(N256="znížená",J256,0)</f>
        <v>0</v>
      </c>
      <c r="BG256" s="172">
        <f t="shared" ref="BG256:BG262" si="76">IF(N256="zákl. prenesená",J256,0)</f>
        <v>0</v>
      </c>
      <c r="BH256" s="172">
        <f t="shared" ref="BH256:BH262" si="77">IF(N256="zníž. prenesená",J256,0)</f>
        <v>0</v>
      </c>
      <c r="BI256" s="172">
        <f t="shared" ref="BI256:BI262" si="78">IF(N256="nulová",J256,0)</f>
        <v>0</v>
      </c>
      <c r="BJ256" s="14" t="s">
        <v>139</v>
      </c>
      <c r="BK256" s="173">
        <f t="shared" ref="BK256:BK262" si="79">ROUND(I256*H256,3)</f>
        <v>0</v>
      </c>
      <c r="BL256" s="14" t="s">
        <v>403</v>
      </c>
      <c r="BM256" s="171" t="s">
        <v>567</v>
      </c>
    </row>
    <row r="257" spans="1:65" s="2" customFormat="1" ht="16.5" customHeight="1">
      <c r="A257" s="30"/>
      <c r="B257" s="159"/>
      <c r="C257" s="174" t="s">
        <v>573</v>
      </c>
      <c r="D257" s="174" t="s">
        <v>165</v>
      </c>
      <c r="E257" s="175" t="s">
        <v>569</v>
      </c>
      <c r="F257" s="176" t="s">
        <v>570</v>
      </c>
      <c r="G257" s="177" t="s">
        <v>162</v>
      </c>
      <c r="H257" s="178">
        <v>3</v>
      </c>
      <c r="I257" s="179"/>
      <c r="J257" s="178">
        <f t="shared" si="70"/>
        <v>0</v>
      </c>
      <c r="K257" s="180"/>
      <c r="L257" s="181"/>
      <c r="M257" s="182" t="s">
        <v>1</v>
      </c>
      <c r="N257" s="183" t="s">
        <v>39</v>
      </c>
      <c r="O257" s="56"/>
      <c r="P257" s="169">
        <f t="shared" si="71"/>
        <v>0</v>
      </c>
      <c r="Q257" s="169">
        <v>1E-4</v>
      </c>
      <c r="R257" s="169">
        <f t="shared" si="72"/>
        <v>3.0000000000000003E-4</v>
      </c>
      <c r="S257" s="169">
        <v>0</v>
      </c>
      <c r="T257" s="170">
        <f t="shared" si="7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71" t="s">
        <v>571</v>
      </c>
      <c r="AT257" s="171" t="s">
        <v>165</v>
      </c>
      <c r="AU257" s="171" t="s">
        <v>139</v>
      </c>
      <c r="AY257" s="14" t="s">
        <v>131</v>
      </c>
      <c r="BE257" s="172">
        <f t="shared" si="74"/>
        <v>0</v>
      </c>
      <c r="BF257" s="172">
        <f t="shared" si="75"/>
        <v>0</v>
      </c>
      <c r="BG257" s="172">
        <f t="shared" si="76"/>
        <v>0</v>
      </c>
      <c r="BH257" s="172">
        <f t="shared" si="77"/>
        <v>0</v>
      </c>
      <c r="BI257" s="172">
        <f t="shared" si="78"/>
        <v>0</v>
      </c>
      <c r="BJ257" s="14" t="s">
        <v>139</v>
      </c>
      <c r="BK257" s="173">
        <f t="shared" si="79"/>
        <v>0</v>
      </c>
      <c r="BL257" s="14" t="s">
        <v>571</v>
      </c>
      <c r="BM257" s="171" t="s">
        <v>572</v>
      </c>
    </row>
    <row r="258" spans="1:65" s="2" customFormat="1" ht="16.5" customHeight="1">
      <c r="A258" s="30"/>
      <c r="B258" s="159"/>
      <c r="C258" s="160" t="s">
        <v>577</v>
      </c>
      <c r="D258" s="160" t="s">
        <v>134</v>
      </c>
      <c r="E258" s="161" t="s">
        <v>574</v>
      </c>
      <c r="F258" s="162" t="s">
        <v>575</v>
      </c>
      <c r="G258" s="163" t="s">
        <v>162</v>
      </c>
      <c r="H258" s="164">
        <v>3</v>
      </c>
      <c r="I258" s="165"/>
      <c r="J258" s="164">
        <f t="shared" si="70"/>
        <v>0</v>
      </c>
      <c r="K258" s="166"/>
      <c r="L258" s="31"/>
      <c r="M258" s="167" t="s">
        <v>1</v>
      </c>
      <c r="N258" s="168" t="s">
        <v>39</v>
      </c>
      <c r="O258" s="56"/>
      <c r="P258" s="169">
        <f t="shared" si="71"/>
        <v>0</v>
      </c>
      <c r="Q258" s="169">
        <v>0</v>
      </c>
      <c r="R258" s="169">
        <f t="shared" si="72"/>
        <v>0</v>
      </c>
      <c r="S258" s="169">
        <v>0</v>
      </c>
      <c r="T258" s="170">
        <f t="shared" si="7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71" t="s">
        <v>403</v>
      </c>
      <c r="AT258" s="171" t="s">
        <v>134</v>
      </c>
      <c r="AU258" s="171" t="s">
        <v>139</v>
      </c>
      <c r="AY258" s="14" t="s">
        <v>131</v>
      </c>
      <c r="BE258" s="172">
        <f t="shared" si="74"/>
        <v>0</v>
      </c>
      <c r="BF258" s="172">
        <f t="shared" si="75"/>
        <v>0</v>
      </c>
      <c r="BG258" s="172">
        <f t="shared" si="76"/>
        <v>0</v>
      </c>
      <c r="BH258" s="172">
        <f t="shared" si="77"/>
        <v>0</v>
      </c>
      <c r="BI258" s="172">
        <f t="shared" si="78"/>
        <v>0</v>
      </c>
      <c r="BJ258" s="14" t="s">
        <v>139</v>
      </c>
      <c r="BK258" s="173">
        <f t="shared" si="79"/>
        <v>0</v>
      </c>
      <c r="BL258" s="14" t="s">
        <v>403</v>
      </c>
      <c r="BM258" s="171" t="s">
        <v>576</v>
      </c>
    </row>
    <row r="259" spans="1:65" s="2" customFormat="1" ht="16.5" customHeight="1">
      <c r="A259" s="30"/>
      <c r="B259" s="159"/>
      <c r="C259" s="174" t="s">
        <v>581</v>
      </c>
      <c r="D259" s="174" t="s">
        <v>165</v>
      </c>
      <c r="E259" s="175" t="s">
        <v>578</v>
      </c>
      <c r="F259" s="176" t="s">
        <v>579</v>
      </c>
      <c r="G259" s="177" t="s">
        <v>162</v>
      </c>
      <c r="H259" s="178">
        <v>3</v>
      </c>
      <c r="I259" s="179"/>
      <c r="J259" s="178">
        <f t="shared" si="70"/>
        <v>0</v>
      </c>
      <c r="K259" s="180"/>
      <c r="L259" s="181"/>
      <c r="M259" s="182" t="s">
        <v>1</v>
      </c>
      <c r="N259" s="183" t="s">
        <v>39</v>
      </c>
      <c r="O259" s="56"/>
      <c r="P259" s="169">
        <f t="shared" si="71"/>
        <v>0</v>
      </c>
      <c r="Q259" s="169">
        <v>9.9000000000000008E-3</v>
      </c>
      <c r="R259" s="169">
        <f t="shared" si="72"/>
        <v>2.9700000000000004E-2</v>
      </c>
      <c r="S259" s="169">
        <v>0</v>
      </c>
      <c r="T259" s="170">
        <f t="shared" si="73"/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71" t="s">
        <v>571</v>
      </c>
      <c r="AT259" s="171" t="s">
        <v>165</v>
      </c>
      <c r="AU259" s="171" t="s">
        <v>139</v>
      </c>
      <c r="AY259" s="14" t="s">
        <v>131</v>
      </c>
      <c r="BE259" s="172">
        <f t="shared" si="74"/>
        <v>0</v>
      </c>
      <c r="BF259" s="172">
        <f t="shared" si="75"/>
        <v>0</v>
      </c>
      <c r="BG259" s="172">
        <f t="shared" si="76"/>
        <v>0</v>
      </c>
      <c r="BH259" s="172">
        <f t="shared" si="77"/>
        <v>0</v>
      </c>
      <c r="BI259" s="172">
        <f t="shared" si="78"/>
        <v>0</v>
      </c>
      <c r="BJ259" s="14" t="s">
        <v>139</v>
      </c>
      <c r="BK259" s="173">
        <f t="shared" si="79"/>
        <v>0</v>
      </c>
      <c r="BL259" s="14" t="s">
        <v>571</v>
      </c>
      <c r="BM259" s="171" t="s">
        <v>580</v>
      </c>
    </row>
    <row r="260" spans="1:65" s="2" customFormat="1" ht="16.5" customHeight="1">
      <c r="A260" s="30"/>
      <c r="B260" s="159"/>
      <c r="C260" s="160" t="s">
        <v>585</v>
      </c>
      <c r="D260" s="160" t="s">
        <v>134</v>
      </c>
      <c r="E260" s="161" t="s">
        <v>582</v>
      </c>
      <c r="F260" s="162" t="s">
        <v>583</v>
      </c>
      <c r="G260" s="163" t="s">
        <v>162</v>
      </c>
      <c r="H260" s="164">
        <v>3</v>
      </c>
      <c r="I260" s="165"/>
      <c r="J260" s="164">
        <f t="shared" si="70"/>
        <v>0</v>
      </c>
      <c r="K260" s="166"/>
      <c r="L260" s="31"/>
      <c r="M260" s="167" t="s">
        <v>1</v>
      </c>
      <c r="N260" s="168" t="s">
        <v>39</v>
      </c>
      <c r="O260" s="56"/>
      <c r="P260" s="169">
        <f t="shared" si="71"/>
        <v>0</v>
      </c>
      <c r="Q260" s="169">
        <v>0</v>
      </c>
      <c r="R260" s="169">
        <f t="shared" si="72"/>
        <v>0</v>
      </c>
      <c r="S260" s="169">
        <v>0</v>
      </c>
      <c r="T260" s="170">
        <f t="shared" si="73"/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71" t="s">
        <v>403</v>
      </c>
      <c r="AT260" s="171" t="s">
        <v>134</v>
      </c>
      <c r="AU260" s="171" t="s">
        <v>139</v>
      </c>
      <c r="AY260" s="14" t="s">
        <v>131</v>
      </c>
      <c r="BE260" s="172">
        <f t="shared" si="74"/>
        <v>0</v>
      </c>
      <c r="BF260" s="172">
        <f t="shared" si="75"/>
        <v>0</v>
      </c>
      <c r="BG260" s="172">
        <f t="shared" si="76"/>
        <v>0</v>
      </c>
      <c r="BH260" s="172">
        <f t="shared" si="77"/>
        <v>0</v>
      </c>
      <c r="BI260" s="172">
        <f t="shared" si="78"/>
        <v>0</v>
      </c>
      <c r="BJ260" s="14" t="s">
        <v>139</v>
      </c>
      <c r="BK260" s="173">
        <f t="shared" si="79"/>
        <v>0</v>
      </c>
      <c r="BL260" s="14" t="s">
        <v>403</v>
      </c>
      <c r="BM260" s="171" t="s">
        <v>584</v>
      </c>
    </row>
    <row r="261" spans="1:65" s="2" customFormat="1" ht="16.5" customHeight="1">
      <c r="A261" s="30"/>
      <c r="B261" s="159"/>
      <c r="C261" s="160" t="s">
        <v>589</v>
      </c>
      <c r="D261" s="160" t="s">
        <v>134</v>
      </c>
      <c r="E261" s="161" t="s">
        <v>586</v>
      </c>
      <c r="F261" s="162" t="s">
        <v>587</v>
      </c>
      <c r="G261" s="163" t="s">
        <v>251</v>
      </c>
      <c r="H261" s="164">
        <v>1</v>
      </c>
      <c r="I261" s="165"/>
      <c r="J261" s="164">
        <f t="shared" si="70"/>
        <v>0</v>
      </c>
      <c r="K261" s="166"/>
      <c r="L261" s="31"/>
      <c r="M261" s="167" t="s">
        <v>1</v>
      </c>
      <c r="N261" s="168" t="s">
        <v>39</v>
      </c>
      <c r="O261" s="56"/>
      <c r="P261" s="169">
        <f t="shared" si="71"/>
        <v>0</v>
      </c>
      <c r="Q261" s="169">
        <v>0</v>
      </c>
      <c r="R261" s="169">
        <f t="shared" si="72"/>
        <v>0</v>
      </c>
      <c r="S261" s="169">
        <v>0</v>
      </c>
      <c r="T261" s="170">
        <f t="shared" si="73"/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71" t="s">
        <v>403</v>
      </c>
      <c r="AT261" s="171" t="s">
        <v>134</v>
      </c>
      <c r="AU261" s="171" t="s">
        <v>139</v>
      </c>
      <c r="AY261" s="14" t="s">
        <v>131</v>
      </c>
      <c r="BE261" s="172">
        <f t="shared" si="74"/>
        <v>0</v>
      </c>
      <c r="BF261" s="172">
        <f t="shared" si="75"/>
        <v>0</v>
      </c>
      <c r="BG261" s="172">
        <f t="shared" si="76"/>
        <v>0</v>
      </c>
      <c r="BH261" s="172">
        <f t="shared" si="77"/>
        <v>0</v>
      </c>
      <c r="BI261" s="172">
        <f t="shared" si="78"/>
        <v>0</v>
      </c>
      <c r="BJ261" s="14" t="s">
        <v>139</v>
      </c>
      <c r="BK261" s="173">
        <f t="shared" si="79"/>
        <v>0</v>
      </c>
      <c r="BL261" s="14" t="s">
        <v>403</v>
      </c>
      <c r="BM261" s="171" t="s">
        <v>588</v>
      </c>
    </row>
    <row r="262" spans="1:65" s="2" customFormat="1" ht="16.5" customHeight="1">
      <c r="A262" s="30"/>
      <c r="B262" s="159"/>
      <c r="C262" s="160" t="s">
        <v>595</v>
      </c>
      <c r="D262" s="160" t="s">
        <v>134</v>
      </c>
      <c r="E262" s="161" t="s">
        <v>590</v>
      </c>
      <c r="F262" s="162" t="s">
        <v>591</v>
      </c>
      <c r="G262" s="163" t="s">
        <v>251</v>
      </c>
      <c r="H262" s="164">
        <v>2</v>
      </c>
      <c r="I262" s="165"/>
      <c r="J262" s="164">
        <f t="shared" si="70"/>
        <v>0</v>
      </c>
      <c r="K262" s="166"/>
      <c r="L262" s="31"/>
      <c r="M262" s="167" t="s">
        <v>1</v>
      </c>
      <c r="N262" s="168" t="s">
        <v>39</v>
      </c>
      <c r="O262" s="56"/>
      <c r="P262" s="169">
        <f t="shared" si="71"/>
        <v>0</v>
      </c>
      <c r="Q262" s="169">
        <v>0</v>
      </c>
      <c r="R262" s="169">
        <f t="shared" si="72"/>
        <v>0</v>
      </c>
      <c r="S262" s="169">
        <v>0</v>
      </c>
      <c r="T262" s="170">
        <f t="shared" si="73"/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71" t="s">
        <v>403</v>
      </c>
      <c r="AT262" s="171" t="s">
        <v>134</v>
      </c>
      <c r="AU262" s="171" t="s">
        <v>139</v>
      </c>
      <c r="AY262" s="14" t="s">
        <v>131</v>
      </c>
      <c r="BE262" s="172">
        <f t="shared" si="74"/>
        <v>0</v>
      </c>
      <c r="BF262" s="172">
        <f t="shared" si="75"/>
        <v>0</v>
      </c>
      <c r="BG262" s="172">
        <f t="shared" si="76"/>
        <v>0</v>
      </c>
      <c r="BH262" s="172">
        <f t="shared" si="77"/>
        <v>0</v>
      </c>
      <c r="BI262" s="172">
        <f t="shared" si="78"/>
        <v>0</v>
      </c>
      <c r="BJ262" s="14" t="s">
        <v>139</v>
      </c>
      <c r="BK262" s="173">
        <f t="shared" si="79"/>
        <v>0</v>
      </c>
      <c r="BL262" s="14" t="s">
        <v>403</v>
      </c>
      <c r="BM262" s="171" t="s">
        <v>592</v>
      </c>
    </row>
    <row r="263" spans="1:65" s="12" customFormat="1" ht="22.9" customHeight="1">
      <c r="B263" s="146"/>
      <c r="D263" s="147" t="s">
        <v>72</v>
      </c>
      <c r="E263" s="157" t="s">
        <v>593</v>
      </c>
      <c r="F263" s="157" t="s">
        <v>594</v>
      </c>
      <c r="I263" s="149"/>
      <c r="J263" s="158">
        <f>BK263</f>
        <v>0</v>
      </c>
      <c r="L263" s="146"/>
      <c r="M263" s="151"/>
      <c r="N263" s="152"/>
      <c r="O263" s="152"/>
      <c r="P263" s="153">
        <f>P264</f>
        <v>0</v>
      </c>
      <c r="Q263" s="152"/>
      <c r="R263" s="153">
        <f>R264</f>
        <v>0</v>
      </c>
      <c r="S263" s="152"/>
      <c r="T263" s="154">
        <f>T264</f>
        <v>0</v>
      </c>
      <c r="AR263" s="147" t="s">
        <v>132</v>
      </c>
      <c r="AT263" s="155" t="s">
        <v>72</v>
      </c>
      <c r="AU263" s="155" t="s">
        <v>81</v>
      </c>
      <c r="AY263" s="147" t="s">
        <v>131</v>
      </c>
      <c r="BK263" s="156">
        <f>BK264</f>
        <v>0</v>
      </c>
    </row>
    <row r="264" spans="1:65" s="2" customFormat="1" ht="16.5" customHeight="1">
      <c r="A264" s="30"/>
      <c r="B264" s="159"/>
      <c r="C264" s="160" t="s">
        <v>604</v>
      </c>
      <c r="D264" s="160" t="s">
        <v>134</v>
      </c>
      <c r="E264" s="161" t="s">
        <v>596</v>
      </c>
      <c r="F264" s="162" t="s">
        <v>597</v>
      </c>
      <c r="G264" s="163" t="s">
        <v>598</v>
      </c>
      <c r="H264" s="164">
        <v>1</v>
      </c>
      <c r="I264" s="165"/>
      <c r="J264" s="164">
        <f>ROUND(I264*H264,3)</f>
        <v>0</v>
      </c>
      <c r="K264" s="166"/>
      <c r="L264" s="31"/>
      <c r="M264" s="188" t="s">
        <v>1</v>
      </c>
      <c r="N264" s="189" t="s">
        <v>39</v>
      </c>
      <c r="O264" s="190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71" t="s">
        <v>403</v>
      </c>
      <c r="AT264" s="171" t="s">
        <v>134</v>
      </c>
      <c r="AU264" s="171" t="s">
        <v>139</v>
      </c>
      <c r="AY264" s="14" t="s">
        <v>131</v>
      </c>
      <c r="BE264" s="172">
        <f>IF(N264="základná",J264,0)</f>
        <v>0</v>
      </c>
      <c r="BF264" s="172">
        <f>IF(N264="znížená",J264,0)</f>
        <v>0</v>
      </c>
      <c r="BG264" s="172">
        <f>IF(N264="zákl. prenesená",J264,0)</f>
        <v>0</v>
      </c>
      <c r="BH264" s="172">
        <f>IF(N264="zníž. prenesená",J264,0)</f>
        <v>0</v>
      </c>
      <c r="BI264" s="172">
        <f>IF(N264="nulová",J264,0)</f>
        <v>0</v>
      </c>
      <c r="BJ264" s="14" t="s">
        <v>139</v>
      </c>
      <c r="BK264" s="173">
        <f>ROUND(I264*H264,3)</f>
        <v>0</v>
      </c>
      <c r="BL264" s="14" t="s">
        <v>403</v>
      </c>
      <c r="BM264" s="171" t="s">
        <v>599</v>
      </c>
    </row>
    <row r="265" spans="1:65" s="2" customFormat="1" ht="6.95" customHeight="1">
      <c r="A265" s="30"/>
      <c r="B265" s="45"/>
      <c r="C265" s="46"/>
      <c r="D265" s="46"/>
      <c r="E265" s="46"/>
      <c r="F265" s="46"/>
      <c r="G265" s="46"/>
      <c r="H265" s="46"/>
      <c r="I265" s="118"/>
      <c r="J265" s="46"/>
      <c r="K265" s="46"/>
      <c r="L265" s="31"/>
      <c r="M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</row>
  </sheetData>
  <autoFilter ref="C135:K264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1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1"/>
      <c r="L2" s="231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2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89</v>
      </c>
      <c r="I4" s="91"/>
      <c r="L4" s="17"/>
      <c r="M4" s="93" t="s">
        <v>9</v>
      </c>
      <c r="AT4" s="14" t="s">
        <v>3</v>
      </c>
    </row>
    <row r="5" spans="1:46" s="1" customFormat="1" ht="6.95" customHeight="1">
      <c r="B5" s="17"/>
      <c r="I5" s="91"/>
      <c r="L5" s="17"/>
    </row>
    <row r="6" spans="1:46" s="1" customFormat="1" ht="12" customHeight="1">
      <c r="B6" s="17"/>
      <c r="D6" s="24" t="s">
        <v>14</v>
      </c>
      <c r="I6" s="91"/>
      <c r="L6" s="17"/>
    </row>
    <row r="7" spans="1:46" s="1" customFormat="1" ht="23.25" customHeight="1">
      <c r="B7" s="17"/>
      <c r="E7" s="232" t="str">
        <f>'Rekapitulácia stavby'!K6</f>
        <v>Oprava sociálnych zariadení 3., 2., 1. poschodie - SPŠ Elektrotechnická, Košice</v>
      </c>
      <c r="F7" s="233"/>
      <c r="G7" s="233"/>
      <c r="H7" s="233"/>
      <c r="I7" s="91"/>
      <c r="L7" s="17"/>
    </row>
    <row r="8" spans="1:46" s="2" customFormat="1" ht="12" customHeight="1">
      <c r="A8" s="30"/>
      <c r="B8" s="31"/>
      <c r="C8" s="30"/>
      <c r="D8" s="24" t="s">
        <v>90</v>
      </c>
      <c r="E8" s="30"/>
      <c r="F8" s="30"/>
      <c r="G8" s="30"/>
      <c r="H8" s="30"/>
      <c r="I8" s="94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2" t="s">
        <v>605</v>
      </c>
      <c r="F9" s="234"/>
      <c r="G9" s="234"/>
      <c r="H9" s="234"/>
      <c r="I9" s="94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>
      <c r="A10" s="30"/>
      <c r="B10" s="31"/>
      <c r="C10" s="30"/>
      <c r="D10" s="30"/>
      <c r="E10" s="30"/>
      <c r="F10" s="30"/>
      <c r="G10" s="30"/>
      <c r="H10" s="30"/>
      <c r="I10" s="94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4" t="s">
        <v>16</v>
      </c>
      <c r="E11" s="30"/>
      <c r="F11" s="22" t="s">
        <v>1</v>
      </c>
      <c r="G11" s="30"/>
      <c r="H11" s="30"/>
      <c r="I11" s="95" t="s">
        <v>17</v>
      </c>
      <c r="J11" s="22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4" t="s">
        <v>18</v>
      </c>
      <c r="E12" s="30"/>
      <c r="F12" s="22" t="s">
        <v>19</v>
      </c>
      <c r="G12" s="30"/>
      <c r="H12" s="30"/>
      <c r="I12" s="95" t="s">
        <v>20</v>
      </c>
      <c r="J12" s="53" t="str">
        <f>'Rekapitulácia stavby'!AN8</f>
        <v>Vyplň údaj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94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4" t="s">
        <v>21</v>
      </c>
      <c r="E14" s="30"/>
      <c r="F14" s="30"/>
      <c r="G14" s="30"/>
      <c r="H14" s="30"/>
      <c r="I14" s="95" t="s">
        <v>22</v>
      </c>
      <c r="J14" s="22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2" t="s">
        <v>23</v>
      </c>
      <c r="F15" s="30"/>
      <c r="G15" s="30"/>
      <c r="H15" s="30"/>
      <c r="I15" s="95" t="s">
        <v>24</v>
      </c>
      <c r="J15" s="22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94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4" t="s">
        <v>25</v>
      </c>
      <c r="E17" s="30"/>
      <c r="F17" s="30"/>
      <c r="G17" s="30"/>
      <c r="H17" s="30"/>
      <c r="I17" s="95" t="s">
        <v>22</v>
      </c>
      <c r="J17" s="25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35" t="str">
        <f>'Rekapitulácia stavby'!E14</f>
        <v>Vyplň údaj</v>
      </c>
      <c r="F18" s="196"/>
      <c r="G18" s="196"/>
      <c r="H18" s="196"/>
      <c r="I18" s="95" t="s">
        <v>24</v>
      </c>
      <c r="J18" s="25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94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4" t="s">
        <v>27</v>
      </c>
      <c r="E20" s="30"/>
      <c r="F20" s="30"/>
      <c r="G20" s="30"/>
      <c r="H20" s="30"/>
      <c r="I20" s="95" t="s">
        <v>22</v>
      </c>
      <c r="J20" s="22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2" t="str">
        <f>IF('Rekapitulácia stavby'!E17="","",'Rekapitulácia stavby'!E17)</f>
        <v xml:space="preserve"> </v>
      </c>
      <c r="F21" s="30"/>
      <c r="G21" s="30"/>
      <c r="H21" s="30"/>
      <c r="I21" s="95" t="s">
        <v>24</v>
      </c>
      <c r="J21" s="22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94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4" t="s">
        <v>31</v>
      </c>
      <c r="E23" s="30"/>
      <c r="F23" s="30"/>
      <c r="G23" s="30"/>
      <c r="H23" s="30"/>
      <c r="I23" s="95" t="s">
        <v>22</v>
      </c>
      <c r="J23" s="22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2" t="str">
        <f>IF('Rekapitulácia stavby'!E20="","",'Rekapitulácia stavby'!E20)</f>
        <v xml:space="preserve"> </v>
      </c>
      <c r="F24" s="30"/>
      <c r="G24" s="30"/>
      <c r="H24" s="30"/>
      <c r="I24" s="95" t="s">
        <v>24</v>
      </c>
      <c r="J24" s="22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94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4" t="s">
        <v>32</v>
      </c>
      <c r="E26" s="30"/>
      <c r="F26" s="30"/>
      <c r="G26" s="30"/>
      <c r="H26" s="30"/>
      <c r="I26" s="94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01" t="s">
        <v>1</v>
      </c>
      <c r="F27" s="201"/>
      <c r="G27" s="201"/>
      <c r="H27" s="201"/>
      <c r="I27" s="98"/>
      <c r="J27" s="96"/>
      <c r="K27" s="96"/>
      <c r="L27" s="99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94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100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94"/>
      <c r="J30" s="69">
        <f>ROUND(J136,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100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102" t="s">
        <v>34</v>
      </c>
      <c r="J32" s="34" t="s">
        <v>36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3" t="s">
        <v>37</v>
      </c>
      <c r="E33" s="24" t="s">
        <v>38</v>
      </c>
      <c r="F33" s="104">
        <f>ROUND((SUM(BE136:BE264)),  2)</f>
        <v>0</v>
      </c>
      <c r="G33" s="30"/>
      <c r="H33" s="30"/>
      <c r="I33" s="105">
        <v>0.2</v>
      </c>
      <c r="J33" s="104">
        <f>ROUND(((SUM(BE136:BE264))*I33),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4" t="s">
        <v>39</v>
      </c>
      <c r="F34" s="104">
        <f>ROUND((SUM(BF136:BF264)),  2)</f>
        <v>0</v>
      </c>
      <c r="G34" s="30"/>
      <c r="H34" s="30"/>
      <c r="I34" s="105">
        <v>0.2</v>
      </c>
      <c r="J34" s="104">
        <f>ROUND(((SUM(BF136:BF264))*I34),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4" t="s">
        <v>40</v>
      </c>
      <c r="F35" s="104">
        <f>ROUND((SUM(BG136:BG264)),  2)</f>
        <v>0</v>
      </c>
      <c r="G35" s="30"/>
      <c r="H35" s="30"/>
      <c r="I35" s="105">
        <v>0.2</v>
      </c>
      <c r="J35" s="104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4" t="s">
        <v>41</v>
      </c>
      <c r="F36" s="104">
        <f>ROUND((SUM(BH136:BH264)),  2)</f>
        <v>0</v>
      </c>
      <c r="G36" s="30"/>
      <c r="H36" s="30"/>
      <c r="I36" s="105">
        <v>0.2</v>
      </c>
      <c r="J36" s="104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4" t="s">
        <v>42</v>
      </c>
      <c r="F37" s="104">
        <f>ROUND((SUM(BI136:BI264)),  2)</f>
        <v>0</v>
      </c>
      <c r="G37" s="30"/>
      <c r="H37" s="30"/>
      <c r="I37" s="105">
        <v>0</v>
      </c>
      <c r="J37" s="104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94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58"/>
      <c r="F39" s="58"/>
      <c r="G39" s="108" t="s">
        <v>44</v>
      </c>
      <c r="H39" s="109" t="s">
        <v>45</v>
      </c>
      <c r="I39" s="110"/>
      <c r="J39" s="111">
        <f>SUM(J30:J37)</f>
        <v>0</v>
      </c>
      <c r="K39" s="112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94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7"/>
      <c r="I41" s="91"/>
      <c r="L41" s="17"/>
    </row>
    <row r="42" spans="1:31" s="1" customFormat="1" ht="14.45" customHeight="1">
      <c r="B42" s="17"/>
      <c r="I42" s="91"/>
      <c r="L42" s="17"/>
    </row>
    <row r="43" spans="1:31" s="1" customFormat="1" ht="14.45" customHeight="1">
      <c r="B43" s="17"/>
      <c r="I43" s="91"/>
      <c r="L43" s="17"/>
    </row>
    <row r="44" spans="1:31" s="1" customFormat="1" ht="14.45" customHeight="1">
      <c r="B44" s="17"/>
      <c r="I44" s="91"/>
      <c r="L44" s="17"/>
    </row>
    <row r="45" spans="1:31" s="1" customFormat="1" ht="14.45" customHeight="1">
      <c r="B45" s="17"/>
      <c r="I45" s="91"/>
      <c r="L45" s="17"/>
    </row>
    <row r="46" spans="1:31" s="1" customFormat="1" ht="14.45" customHeight="1">
      <c r="B46" s="17"/>
      <c r="I46" s="91"/>
      <c r="L46" s="17"/>
    </row>
    <row r="47" spans="1:31" s="1" customFormat="1" ht="14.45" customHeight="1">
      <c r="B47" s="17"/>
      <c r="I47" s="91"/>
      <c r="L47" s="17"/>
    </row>
    <row r="48" spans="1:31" s="1" customFormat="1" ht="14.45" customHeight="1">
      <c r="B48" s="17"/>
      <c r="I48" s="91"/>
      <c r="L48" s="17"/>
    </row>
    <row r="49" spans="1:31" s="1" customFormat="1" ht="14.45" customHeight="1">
      <c r="B49" s="17"/>
      <c r="I49" s="91"/>
      <c r="L49" s="17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113"/>
      <c r="J50" s="42"/>
      <c r="K50" s="42"/>
      <c r="L50" s="40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0"/>
      <c r="B61" s="31"/>
      <c r="C61" s="30"/>
      <c r="D61" s="43" t="s">
        <v>48</v>
      </c>
      <c r="E61" s="33"/>
      <c r="F61" s="114" t="s">
        <v>49</v>
      </c>
      <c r="G61" s="43" t="s">
        <v>48</v>
      </c>
      <c r="H61" s="33"/>
      <c r="I61" s="115"/>
      <c r="J61" s="116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117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0"/>
      <c r="B76" s="31"/>
      <c r="C76" s="30"/>
      <c r="D76" s="43" t="s">
        <v>48</v>
      </c>
      <c r="E76" s="33"/>
      <c r="F76" s="114" t="s">
        <v>49</v>
      </c>
      <c r="G76" s="43" t="s">
        <v>48</v>
      </c>
      <c r="H76" s="33"/>
      <c r="I76" s="115"/>
      <c r="J76" s="116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118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119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8" t="s">
        <v>92</v>
      </c>
      <c r="D82" s="30"/>
      <c r="E82" s="30"/>
      <c r="F82" s="30"/>
      <c r="G82" s="30"/>
      <c r="H82" s="30"/>
      <c r="I82" s="94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94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4" t="s">
        <v>14</v>
      </c>
      <c r="D84" s="30"/>
      <c r="E84" s="30"/>
      <c r="F84" s="30"/>
      <c r="G84" s="30"/>
      <c r="H84" s="30"/>
      <c r="I84" s="94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3.25" customHeight="1">
      <c r="A85" s="30"/>
      <c r="B85" s="31"/>
      <c r="C85" s="30"/>
      <c r="D85" s="30"/>
      <c r="E85" s="232" t="str">
        <f>E7</f>
        <v>Oprava sociálnych zariadení 3., 2., 1. poschodie - SPŠ Elektrotechnická, Košice</v>
      </c>
      <c r="F85" s="233"/>
      <c r="G85" s="233"/>
      <c r="H85" s="233"/>
      <c r="I85" s="94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4" t="s">
        <v>90</v>
      </c>
      <c r="D86" s="30"/>
      <c r="E86" s="30"/>
      <c r="F86" s="30"/>
      <c r="G86" s="30"/>
      <c r="H86" s="30"/>
      <c r="I86" s="94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2" t="str">
        <f>E9</f>
        <v>03 - Oprava sociálnych zariadení 3. poschodie</v>
      </c>
      <c r="F87" s="234"/>
      <c r="G87" s="234"/>
      <c r="H87" s="234"/>
      <c r="I87" s="94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94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4" t="s">
        <v>18</v>
      </c>
      <c r="D89" s="30"/>
      <c r="E89" s="30"/>
      <c r="F89" s="22" t="str">
        <f>F12</f>
        <v>Komenského 44, Košice</v>
      </c>
      <c r="G89" s="30"/>
      <c r="H89" s="30"/>
      <c r="I89" s="95" t="s">
        <v>20</v>
      </c>
      <c r="J89" s="53" t="str">
        <f>IF(J12="","",J12)</f>
        <v>Vyplň údaj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94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4" t="s">
        <v>21</v>
      </c>
      <c r="D91" s="30"/>
      <c r="E91" s="30"/>
      <c r="F91" s="22" t="str">
        <f>E15</f>
        <v>SPŠ Elektrotechnická, Komenského 44, Košice</v>
      </c>
      <c r="G91" s="30"/>
      <c r="H91" s="30"/>
      <c r="I91" s="95" t="s">
        <v>27</v>
      </c>
      <c r="J91" s="28" t="str">
        <f>E21</f>
        <v xml:space="preserve"> 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4" t="s">
        <v>25</v>
      </c>
      <c r="D92" s="30"/>
      <c r="E92" s="30"/>
      <c r="F92" s="22" t="str">
        <f>IF(E18="","",E18)</f>
        <v>Vyplň údaj</v>
      </c>
      <c r="G92" s="30"/>
      <c r="H92" s="30"/>
      <c r="I92" s="95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94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20" t="s">
        <v>93</v>
      </c>
      <c r="D94" s="106"/>
      <c r="E94" s="106"/>
      <c r="F94" s="106"/>
      <c r="G94" s="106"/>
      <c r="H94" s="106"/>
      <c r="I94" s="121"/>
      <c r="J94" s="122" t="s">
        <v>94</v>
      </c>
      <c r="K94" s="106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94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23" t="s">
        <v>95</v>
      </c>
      <c r="D96" s="30"/>
      <c r="E96" s="30"/>
      <c r="F96" s="30"/>
      <c r="G96" s="30"/>
      <c r="H96" s="30"/>
      <c r="I96" s="94"/>
      <c r="J96" s="69">
        <f>J136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4" t="s">
        <v>96</v>
      </c>
    </row>
    <row r="97" spans="2:12" s="9" customFormat="1" ht="24.95" customHeight="1">
      <c r="B97" s="124"/>
      <c r="D97" s="125" t="s">
        <v>97</v>
      </c>
      <c r="E97" s="126"/>
      <c r="F97" s="126"/>
      <c r="G97" s="126"/>
      <c r="H97" s="126"/>
      <c r="I97" s="127"/>
      <c r="J97" s="128">
        <f>J137</f>
        <v>0</v>
      </c>
      <c r="L97" s="124"/>
    </row>
    <row r="98" spans="2:12" s="10" customFormat="1" ht="19.899999999999999" customHeight="1">
      <c r="B98" s="129"/>
      <c r="D98" s="130" t="s">
        <v>98</v>
      </c>
      <c r="E98" s="131"/>
      <c r="F98" s="131"/>
      <c r="G98" s="131"/>
      <c r="H98" s="131"/>
      <c r="I98" s="132"/>
      <c r="J98" s="133">
        <f>J138</f>
        <v>0</v>
      </c>
      <c r="L98" s="129"/>
    </row>
    <row r="99" spans="2:12" s="10" customFormat="1" ht="19.899999999999999" customHeight="1">
      <c r="B99" s="129"/>
      <c r="D99" s="130" t="s">
        <v>99</v>
      </c>
      <c r="E99" s="131"/>
      <c r="F99" s="131"/>
      <c r="G99" s="131"/>
      <c r="H99" s="131"/>
      <c r="I99" s="132"/>
      <c r="J99" s="133">
        <f>J140</f>
        <v>0</v>
      </c>
      <c r="L99" s="129"/>
    </row>
    <row r="100" spans="2:12" s="10" customFormat="1" ht="19.899999999999999" customHeight="1">
      <c r="B100" s="129"/>
      <c r="D100" s="130" t="s">
        <v>100</v>
      </c>
      <c r="E100" s="131"/>
      <c r="F100" s="131"/>
      <c r="G100" s="131"/>
      <c r="H100" s="131"/>
      <c r="I100" s="132"/>
      <c r="J100" s="133">
        <f>J149</f>
        <v>0</v>
      </c>
      <c r="L100" s="129"/>
    </row>
    <row r="101" spans="2:12" s="10" customFormat="1" ht="19.899999999999999" customHeight="1">
      <c r="B101" s="129"/>
      <c r="D101" s="130" t="s">
        <v>101</v>
      </c>
      <c r="E101" s="131"/>
      <c r="F101" s="131"/>
      <c r="G101" s="131"/>
      <c r="H101" s="131"/>
      <c r="I101" s="132"/>
      <c r="J101" s="133">
        <f>J167</f>
        <v>0</v>
      </c>
      <c r="L101" s="129"/>
    </row>
    <row r="102" spans="2:12" s="9" customFormat="1" ht="24.95" customHeight="1">
      <c r="B102" s="124"/>
      <c r="D102" s="125" t="s">
        <v>102</v>
      </c>
      <c r="E102" s="126"/>
      <c r="F102" s="126"/>
      <c r="G102" s="126"/>
      <c r="H102" s="126"/>
      <c r="I102" s="127"/>
      <c r="J102" s="128">
        <f>J169</f>
        <v>0</v>
      </c>
      <c r="L102" s="124"/>
    </row>
    <row r="103" spans="2:12" s="10" customFormat="1" ht="19.899999999999999" customHeight="1">
      <c r="B103" s="129"/>
      <c r="D103" s="130" t="s">
        <v>103</v>
      </c>
      <c r="E103" s="131"/>
      <c r="F103" s="131"/>
      <c r="G103" s="131"/>
      <c r="H103" s="131"/>
      <c r="I103" s="132"/>
      <c r="J103" s="133">
        <f>J170</f>
        <v>0</v>
      </c>
      <c r="L103" s="129"/>
    </row>
    <row r="104" spans="2:12" s="10" customFormat="1" ht="19.899999999999999" customHeight="1">
      <c r="B104" s="129"/>
      <c r="D104" s="130" t="s">
        <v>104</v>
      </c>
      <c r="E104" s="131"/>
      <c r="F104" s="131"/>
      <c r="G104" s="131"/>
      <c r="H104" s="131"/>
      <c r="I104" s="132"/>
      <c r="J104" s="133">
        <f>J175</f>
        <v>0</v>
      </c>
      <c r="L104" s="129"/>
    </row>
    <row r="105" spans="2:12" s="10" customFormat="1" ht="19.899999999999999" customHeight="1">
      <c r="B105" s="129"/>
      <c r="D105" s="130" t="s">
        <v>105</v>
      </c>
      <c r="E105" s="131"/>
      <c r="F105" s="131"/>
      <c r="G105" s="131"/>
      <c r="H105" s="131"/>
      <c r="I105" s="132"/>
      <c r="J105" s="133">
        <f>J187</f>
        <v>0</v>
      </c>
      <c r="L105" s="129"/>
    </row>
    <row r="106" spans="2:12" s="10" customFormat="1" ht="19.899999999999999" customHeight="1">
      <c r="B106" s="129"/>
      <c r="D106" s="130" t="s">
        <v>106</v>
      </c>
      <c r="E106" s="131"/>
      <c r="F106" s="131"/>
      <c r="G106" s="131"/>
      <c r="H106" s="131"/>
      <c r="I106" s="132"/>
      <c r="J106" s="133">
        <f>J212</f>
        <v>0</v>
      </c>
      <c r="L106" s="129"/>
    </row>
    <row r="107" spans="2:12" s="10" customFormat="1" ht="19.899999999999999" customHeight="1">
      <c r="B107" s="129"/>
      <c r="D107" s="130" t="s">
        <v>107</v>
      </c>
      <c r="E107" s="131"/>
      <c r="F107" s="131"/>
      <c r="G107" s="131"/>
      <c r="H107" s="131"/>
      <c r="I107" s="132"/>
      <c r="J107" s="133">
        <f>J215</f>
        <v>0</v>
      </c>
      <c r="L107" s="129"/>
    </row>
    <row r="108" spans="2:12" s="10" customFormat="1" ht="19.899999999999999" customHeight="1">
      <c r="B108" s="129"/>
      <c r="D108" s="130" t="s">
        <v>108</v>
      </c>
      <c r="E108" s="131"/>
      <c r="F108" s="131"/>
      <c r="G108" s="131"/>
      <c r="H108" s="131"/>
      <c r="I108" s="132"/>
      <c r="J108" s="133">
        <f>J220</f>
        <v>0</v>
      </c>
      <c r="L108" s="129"/>
    </row>
    <row r="109" spans="2:12" s="10" customFormat="1" ht="19.899999999999999" customHeight="1">
      <c r="B109" s="129"/>
      <c r="D109" s="130" t="s">
        <v>109</v>
      </c>
      <c r="E109" s="131"/>
      <c r="F109" s="131"/>
      <c r="G109" s="131"/>
      <c r="H109" s="131"/>
      <c r="I109" s="132"/>
      <c r="J109" s="133">
        <f>J228</f>
        <v>0</v>
      </c>
      <c r="L109" s="129"/>
    </row>
    <row r="110" spans="2:12" s="10" customFormat="1" ht="19.899999999999999" customHeight="1">
      <c r="B110" s="129"/>
      <c r="D110" s="130" t="s">
        <v>110</v>
      </c>
      <c r="E110" s="131"/>
      <c r="F110" s="131"/>
      <c r="G110" s="131"/>
      <c r="H110" s="131"/>
      <c r="I110" s="132"/>
      <c r="J110" s="133">
        <f>J232</f>
        <v>0</v>
      </c>
      <c r="L110" s="129"/>
    </row>
    <row r="111" spans="2:12" s="10" customFormat="1" ht="19.899999999999999" customHeight="1">
      <c r="B111" s="129"/>
      <c r="D111" s="130" t="s">
        <v>111</v>
      </c>
      <c r="E111" s="131"/>
      <c r="F111" s="131"/>
      <c r="G111" s="131"/>
      <c r="H111" s="131"/>
      <c r="I111" s="132"/>
      <c r="J111" s="133">
        <f>J234</f>
        <v>0</v>
      </c>
      <c r="L111" s="129"/>
    </row>
    <row r="112" spans="2:12" s="10" customFormat="1" ht="19.899999999999999" customHeight="1">
      <c r="B112" s="129"/>
      <c r="D112" s="130" t="s">
        <v>112</v>
      </c>
      <c r="E112" s="131"/>
      <c r="F112" s="131"/>
      <c r="G112" s="131"/>
      <c r="H112" s="131"/>
      <c r="I112" s="132"/>
      <c r="J112" s="133">
        <f>J243</f>
        <v>0</v>
      </c>
      <c r="L112" s="129"/>
    </row>
    <row r="113" spans="1:31" s="10" customFormat="1" ht="19.899999999999999" customHeight="1">
      <c r="B113" s="129"/>
      <c r="D113" s="130" t="s">
        <v>113</v>
      </c>
      <c r="E113" s="131"/>
      <c r="F113" s="131"/>
      <c r="G113" s="131"/>
      <c r="H113" s="131"/>
      <c r="I113" s="132"/>
      <c r="J113" s="133">
        <f>J252</f>
        <v>0</v>
      </c>
      <c r="L113" s="129"/>
    </row>
    <row r="114" spans="1:31" s="9" customFormat="1" ht="24.95" customHeight="1">
      <c r="B114" s="124"/>
      <c r="D114" s="125" t="s">
        <v>114</v>
      </c>
      <c r="E114" s="126"/>
      <c r="F114" s="126"/>
      <c r="G114" s="126"/>
      <c r="H114" s="126"/>
      <c r="I114" s="127"/>
      <c r="J114" s="128">
        <f>J254</f>
        <v>0</v>
      </c>
      <c r="L114" s="124"/>
    </row>
    <row r="115" spans="1:31" s="10" customFormat="1" ht="19.899999999999999" customHeight="1">
      <c r="B115" s="129"/>
      <c r="D115" s="130" t="s">
        <v>115</v>
      </c>
      <c r="E115" s="131"/>
      <c r="F115" s="131"/>
      <c r="G115" s="131"/>
      <c r="H115" s="131"/>
      <c r="I115" s="132"/>
      <c r="J115" s="133">
        <f>J255</f>
        <v>0</v>
      </c>
      <c r="L115" s="129"/>
    </row>
    <row r="116" spans="1:31" s="10" customFormat="1" ht="19.899999999999999" customHeight="1">
      <c r="B116" s="129"/>
      <c r="D116" s="130" t="s">
        <v>116</v>
      </c>
      <c r="E116" s="131"/>
      <c r="F116" s="131"/>
      <c r="G116" s="131"/>
      <c r="H116" s="131"/>
      <c r="I116" s="132"/>
      <c r="J116" s="133">
        <f>J263</f>
        <v>0</v>
      </c>
      <c r="L116" s="129"/>
    </row>
    <row r="117" spans="1:31" s="2" customFormat="1" ht="21.75" customHeight="1">
      <c r="A117" s="30"/>
      <c r="B117" s="31"/>
      <c r="C117" s="30"/>
      <c r="D117" s="30"/>
      <c r="E117" s="30"/>
      <c r="F117" s="30"/>
      <c r="G117" s="30"/>
      <c r="H117" s="30"/>
      <c r="I117" s="94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5" customHeight="1">
      <c r="A118" s="30"/>
      <c r="B118" s="45"/>
      <c r="C118" s="46"/>
      <c r="D118" s="46"/>
      <c r="E118" s="46"/>
      <c r="F118" s="46"/>
      <c r="G118" s="46"/>
      <c r="H118" s="46"/>
      <c r="I118" s="118"/>
      <c r="J118" s="46"/>
      <c r="K118" s="46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22" spans="1:31" s="2" customFormat="1" ht="6.95" customHeight="1">
      <c r="A122" s="30"/>
      <c r="B122" s="47"/>
      <c r="C122" s="48"/>
      <c r="D122" s="48"/>
      <c r="E122" s="48"/>
      <c r="F122" s="48"/>
      <c r="G122" s="48"/>
      <c r="H122" s="48"/>
      <c r="I122" s="119"/>
      <c r="J122" s="48"/>
      <c r="K122" s="48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24.95" customHeight="1">
      <c r="A123" s="30"/>
      <c r="B123" s="31"/>
      <c r="C123" s="18" t="s">
        <v>117</v>
      </c>
      <c r="D123" s="30"/>
      <c r="E123" s="30"/>
      <c r="F123" s="30"/>
      <c r="G123" s="30"/>
      <c r="H123" s="30"/>
      <c r="I123" s="94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94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>
      <c r="A125" s="30"/>
      <c r="B125" s="31"/>
      <c r="C125" s="24" t="s">
        <v>14</v>
      </c>
      <c r="D125" s="30"/>
      <c r="E125" s="30"/>
      <c r="F125" s="30"/>
      <c r="G125" s="30"/>
      <c r="H125" s="30"/>
      <c r="I125" s="94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23.25" customHeight="1">
      <c r="A126" s="30"/>
      <c r="B126" s="31"/>
      <c r="C126" s="30"/>
      <c r="D126" s="30"/>
      <c r="E126" s="232" t="str">
        <f>E7</f>
        <v>Oprava sociálnych zariadení 3., 2., 1. poschodie - SPŠ Elektrotechnická, Košice</v>
      </c>
      <c r="F126" s="233"/>
      <c r="G126" s="233"/>
      <c r="H126" s="233"/>
      <c r="I126" s="94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>
      <c r="A127" s="30"/>
      <c r="B127" s="31"/>
      <c r="C127" s="24" t="s">
        <v>90</v>
      </c>
      <c r="D127" s="30"/>
      <c r="E127" s="30"/>
      <c r="F127" s="30"/>
      <c r="G127" s="30"/>
      <c r="H127" s="30"/>
      <c r="I127" s="94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6.5" customHeight="1">
      <c r="A128" s="30"/>
      <c r="B128" s="31"/>
      <c r="C128" s="30"/>
      <c r="D128" s="30"/>
      <c r="E128" s="212" t="str">
        <f>E9</f>
        <v>03 - Oprava sociálnych zariadení 3. poschodie</v>
      </c>
      <c r="F128" s="234"/>
      <c r="G128" s="234"/>
      <c r="H128" s="234"/>
      <c r="I128" s="94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6.95" customHeight="1">
      <c r="A129" s="30"/>
      <c r="B129" s="31"/>
      <c r="C129" s="30"/>
      <c r="D129" s="30"/>
      <c r="E129" s="30"/>
      <c r="F129" s="30"/>
      <c r="G129" s="30"/>
      <c r="H129" s="30"/>
      <c r="I129" s="94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>
      <c r="A130" s="30"/>
      <c r="B130" s="31"/>
      <c r="C130" s="24" t="s">
        <v>18</v>
      </c>
      <c r="D130" s="30"/>
      <c r="E130" s="30"/>
      <c r="F130" s="22" t="str">
        <f>F12</f>
        <v>Komenského 44, Košice</v>
      </c>
      <c r="G130" s="30"/>
      <c r="H130" s="30"/>
      <c r="I130" s="95" t="s">
        <v>20</v>
      </c>
      <c r="J130" s="53" t="str">
        <f>IF(J12="","",J12)</f>
        <v>Vyplň údaj</v>
      </c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94"/>
      <c r="J131" s="30"/>
      <c r="K131" s="30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15.2" customHeight="1">
      <c r="A132" s="30"/>
      <c r="B132" s="31"/>
      <c r="C132" s="24" t="s">
        <v>21</v>
      </c>
      <c r="D132" s="30"/>
      <c r="E132" s="30"/>
      <c r="F132" s="22" t="str">
        <f>E15</f>
        <v>SPŠ Elektrotechnická, Komenského 44, Košice</v>
      </c>
      <c r="G132" s="30"/>
      <c r="H132" s="30"/>
      <c r="I132" s="95" t="s">
        <v>27</v>
      </c>
      <c r="J132" s="28" t="str">
        <f>E21</f>
        <v xml:space="preserve"> </v>
      </c>
      <c r="K132" s="30"/>
      <c r="L132" s="4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" customHeight="1">
      <c r="A133" s="30"/>
      <c r="B133" s="31"/>
      <c r="C133" s="24" t="s">
        <v>25</v>
      </c>
      <c r="D133" s="30"/>
      <c r="E133" s="30"/>
      <c r="F133" s="22" t="str">
        <f>IF(E18="","",E18)</f>
        <v>Vyplň údaj</v>
      </c>
      <c r="G133" s="30"/>
      <c r="H133" s="30"/>
      <c r="I133" s="95" t="s">
        <v>31</v>
      </c>
      <c r="J133" s="28" t="str">
        <f>E24</f>
        <v xml:space="preserve"> </v>
      </c>
      <c r="K133" s="30"/>
      <c r="L133" s="4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35" customHeight="1">
      <c r="A134" s="30"/>
      <c r="B134" s="31"/>
      <c r="C134" s="30"/>
      <c r="D134" s="30"/>
      <c r="E134" s="30"/>
      <c r="F134" s="30"/>
      <c r="G134" s="30"/>
      <c r="H134" s="30"/>
      <c r="I134" s="94"/>
      <c r="J134" s="30"/>
      <c r="K134" s="30"/>
      <c r="L134" s="4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>
      <c r="A135" s="134"/>
      <c r="B135" s="135"/>
      <c r="C135" s="136" t="s">
        <v>118</v>
      </c>
      <c r="D135" s="137" t="s">
        <v>58</v>
      </c>
      <c r="E135" s="137" t="s">
        <v>54</v>
      </c>
      <c r="F135" s="137" t="s">
        <v>55</v>
      </c>
      <c r="G135" s="137" t="s">
        <v>119</v>
      </c>
      <c r="H135" s="137" t="s">
        <v>120</v>
      </c>
      <c r="I135" s="138" t="s">
        <v>121</v>
      </c>
      <c r="J135" s="139" t="s">
        <v>94</v>
      </c>
      <c r="K135" s="140" t="s">
        <v>122</v>
      </c>
      <c r="L135" s="141"/>
      <c r="M135" s="60" t="s">
        <v>1</v>
      </c>
      <c r="N135" s="61" t="s">
        <v>37</v>
      </c>
      <c r="O135" s="61" t="s">
        <v>123</v>
      </c>
      <c r="P135" s="61" t="s">
        <v>124</v>
      </c>
      <c r="Q135" s="61" t="s">
        <v>125</v>
      </c>
      <c r="R135" s="61" t="s">
        <v>126</v>
      </c>
      <c r="S135" s="61" t="s">
        <v>127</v>
      </c>
      <c r="T135" s="62" t="s">
        <v>128</v>
      </c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</row>
    <row r="136" spans="1:65" s="2" customFormat="1" ht="22.9" customHeight="1">
      <c r="A136" s="30"/>
      <c r="B136" s="31"/>
      <c r="C136" s="67" t="s">
        <v>95</v>
      </c>
      <c r="D136" s="30"/>
      <c r="E136" s="30"/>
      <c r="F136" s="30"/>
      <c r="G136" s="30"/>
      <c r="H136" s="30"/>
      <c r="I136" s="94"/>
      <c r="J136" s="142">
        <f>BK136</f>
        <v>0</v>
      </c>
      <c r="K136" s="30"/>
      <c r="L136" s="31"/>
      <c r="M136" s="63"/>
      <c r="N136" s="54"/>
      <c r="O136" s="64"/>
      <c r="P136" s="143">
        <f>P137+P169+P254</f>
        <v>0</v>
      </c>
      <c r="Q136" s="64"/>
      <c r="R136" s="143">
        <f>R137+R169+R254</f>
        <v>3.6691769300000003</v>
      </c>
      <c r="S136" s="64"/>
      <c r="T136" s="144">
        <f>T137+T169+T254</f>
        <v>5.9529050000000003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4" t="s">
        <v>72</v>
      </c>
      <c r="AU136" s="14" t="s">
        <v>96</v>
      </c>
      <c r="BK136" s="145">
        <f>BK137+BK169+BK254</f>
        <v>0</v>
      </c>
    </row>
    <row r="137" spans="1:65" s="12" customFormat="1" ht="25.9" customHeight="1">
      <c r="B137" s="146"/>
      <c r="D137" s="147" t="s">
        <v>72</v>
      </c>
      <c r="E137" s="148" t="s">
        <v>129</v>
      </c>
      <c r="F137" s="148" t="s">
        <v>130</v>
      </c>
      <c r="I137" s="149"/>
      <c r="J137" s="150">
        <f>BK137</f>
        <v>0</v>
      </c>
      <c r="L137" s="146"/>
      <c r="M137" s="151"/>
      <c r="N137" s="152"/>
      <c r="O137" s="152"/>
      <c r="P137" s="153">
        <f>P138+P140+P149+P167</f>
        <v>0</v>
      </c>
      <c r="Q137" s="152"/>
      <c r="R137" s="153">
        <f>R138+R140+R149+R167</f>
        <v>2.3061839200000005</v>
      </c>
      <c r="S137" s="152"/>
      <c r="T137" s="154">
        <f>T138+T140+T149+T167</f>
        <v>5.5891200000000003</v>
      </c>
      <c r="AR137" s="147" t="s">
        <v>81</v>
      </c>
      <c r="AT137" s="155" t="s">
        <v>72</v>
      </c>
      <c r="AU137" s="155" t="s">
        <v>73</v>
      </c>
      <c r="AY137" s="147" t="s">
        <v>131</v>
      </c>
      <c r="BK137" s="156">
        <f>BK138+BK140+BK149+BK167</f>
        <v>0</v>
      </c>
    </row>
    <row r="138" spans="1:65" s="12" customFormat="1" ht="22.9" customHeight="1">
      <c r="B138" s="146"/>
      <c r="D138" s="147" t="s">
        <v>72</v>
      </c>
      <c r="E138" s="157" t="s">
        <v>132</v>
      </c>
      <c r="F138" s="157" t="s">
        <v>133</v>
      </c>
      <c r="I138" s="149"/>
      <c r="J138" s="158">
        <f>BK138</f>
        <v>0</v>
      </c>
      <c r="L138" s="146"/>
      <c r="M138" s="151"/>
      <c r="N138" s="152"/>
      <c r="O138" s="152"/>
      <c r="P138" s="153">
        <f>P139</f>
        <v>0</v>
      </c>
      <c r="Q138" s="152"/>
      <c r="R138" s="153">
        <f>R139</f>
        <v>0.28657705999999999</v>
      </c>
      <c r="S138" s="152"/>
      <c r="T138" s="154">
        <f>T139</f>
        <v>0</v>
      </c>
      <c r="AR138" s="147" t="s">
        <v>81</v>
      </c>
      <c r="AT138" s="155" t="s">
        <v>72</v>
      </c>
      <c r="AU138" s="155" t="s">
        <v>81</v>
      </c>
      <c r="AY138" s="147" t="s">
        <v>131</v>
      </c>
      <c r="BK138" s="156">
        <f>BK139</f>
        <v>0</v>
      </c>
    </row>
    <row r="139" spans="1:65" s="2" customFormat="1" ht="21.75" customHeight="1">
      <c r="A139" s="30"/>
      <c r="B139" s="159"/>
      <c r="C139" s="160" t="s">
        <v>81</v>
      </c>
      <c r="D139" s="160" t="s">
        <v>134</v>
      </c>
      <c r="E139" s="161" t="s">
        <v>135</v>
      </c>
      <c r="F139" s="162" t="s">
        <v>136</v>
      </c>
      <c r="G139" s="163" t="s">
        <v>137</v>
      </c>
      <c r="H139" s="164">
        <v>5.306</v>
      </c>
      <c r="I139" s="165"/>
      <c r="J139" s="164">
        <f>ROUND(I139*H139,3)</f>
        <v>0</v>
      </c>
      <c r="K139" s="166"/>
      <c r="L139" s="31"/>
      <c r="M139" s="167" t="s">
        <v>1</v>
      </c>
      <c r="N139" s="168" t="s">
        <v>39</v>
      </c>
      <c r="O139" s="56"/>
      <c r="P139" s="169">
        <f>O139*H139</f>
        <v>0</v>
      </c>
      <c r="Q139" s="169">
        <v>5.4010000000000002E-2</v>
      </c>
      <c r="R139" s="169">
        <f>Q139*H139</f>
        <v>0.28657705999999999</v>
      </c>
      <c r="S139" s="169">
        <v>0</v>
      </c>
      <c r="T139" s="170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3">
        <f>ROUND(I139*H139,3)</f>
        <v>0</v>
      </c>
      <c r="BL139" s="14" t="s">
        <v>138</v>
      </c>
      <c r="BM139" s="171" t="s">
        <v>140</v>
      </c>
    </row>
    <row r="140" spans="1:65" s="12" customFormat="1" ht="22.9" customHeight="1">
      <c r="B140" s="146"/>
      <c r="D140" s="147" t="s">
        <v>72</v>
      </c>
      <c r="E140" s="157" t="s">
        <v>141</v>
      </c>
      <c r="F140" s="157" t="s">
        <v>142</v>
      </c>
      <c r="I140" s="149"/>
      <c r="J140" s="158">
        <f>BK140</f>
        <v>0</v>
      </c>
      <c r="L140" s="146"/>
      <c r="M140" s="151"/>
      <c r="N140" s="152"/>
      <c r="O140" s="152"/>
      <c r="P140" s="153">
        <f>SUM(P141:P148)</f>
        <v>0</v>
      </c>
      <c r="Q140" s="152"/>
      <c r="R140" s="153">
        <f>SUM(R141:R148)</f>
        <v>1.9136719400000002</v>
      </c>
      <c r="S140" s="152"/>
      <c r="T140" s="154">
        <f>SUM(T141:T148)</f>
        <v>0</v>
      </c>
      <c r="AR140" s="147" t="s">
        <v>81</v>
      </c>
      <c r="AT140" s="155" t="s">
        <v>72</v>
      </c>
      <c r="AU140" s="155" t="s">
        <v>81</v>
      </c>
      <c r="AY140" s="147" t="s">
        <v>131</v>
      </c>
      <c r="BK140" s="156">
        <f>SUM(BK141:BK148)</f>
        <v>0</v>
      </c>
    </row>
    <row r="141" spans="1:65" s="2" customFormat="1" ht="21.75" customHeight="1">
      <c r="A141" s="30"/>
      <c r="B141" s="159"/>
      <c r="C141" s="160" t="s">
        <v>139</v>
      </c>
      <c r="D141" s="160" t="s">
        <v>134</v>
      </c>
      <c r="E141" s="161" t="s">
        <v>143</v>
      </c>
      <c r="F141" s="162" t="s">
        <v>144</v>
      </c>
      <c r="G141" s="163" t="s">
        <v>137</v>
      </c>
      <c r="H141" s="164">
        <v>53.95</v>
      </c>
      <c r="I141" s="165"/>
      <c r="J141" s="164">
        <f t="shared" ref="J141:J148" si="0">ROUND(I141*H141,3)</f>
        <v>0</v>
      </c>
      <c r="K141" s="166"/>
      <c r="L141" s="31"/>
      <c r="M141" s="167" t="s">
        <v>1</v>
      </c>
      <c r="N141" s="168" t="s">
        <v>39</v>
      </c>
      <c r="O141" s="56"/>
      <c r="P141" s="169">
        <f t="shared" ref="P141:P148" si="1">O141*H141</f>
        <v>0</v>
      </c>
      <c r="Q141" s="169">
        <v>1.119E-2</v>
      </c>
      <c r="R141" s="169">
        <f t="shared" ref="R141:R148" si="2">Q141*H141</f>
        <v>0.60370050000000008</v>
      </c>
      <c r="S141" s="169">
        <v>0</v>
      </c>
      <c r="T141" s="170">
        <f t="shared" ref="T141:T148" si="3"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 t="shared" ref="BE141:BE148" si="4">IF(N141="základná",J141,0)</f>
        <v>0</v>
      </c>
      <c r="BF141" s="172">
        <f t="shared" ref="BF141:BF148" si="5">IF(N141="znížená",J141,0)</f>
        <v>0</v>
      </c>
      <c r="BG141" s="172">
        <f t="shared" ref="BG141:BG148" si="6">IF(N141="zákl. prenesená",J141,0)</f>
        <v>0</v>
      </c>
      <c r="BH141" s="172">
        <f t="shared" ref="BH141:BH148" si="7">IF(N141="zníž. prenesená",J141,0)</f>
        <v>0</v>
      </c>
      <c r="BI141" s="172">
        <f t="shared" ref="BI141:BI148" si="8">IF(N141="nulová",J141,0)</f>
        <v>0</v>
      </c>
      <c r="BJ141" s="14" t="s">
        <v>139</v>
      </c>
      <c r="BK141" s="173">
        <f t="shared" ref="BK141:BK148" si="9">ROUND(I141*H141,3)</f>
        <v>0</v>
      </c>
      <c r="BL141" s="14" t="s">
        <v>138</v>
      </c>
      <c r="BM141" s="171" t="s">
        <v>145</v>
      </c>
    </row>
    <row r="142" spans="1:65" s="2" customFormat="1" ht="21.75" customHeight="1">
      <c r="A142" s="30"/>
      <c r="B142" s="159"/>
      <c r="C142" s="160" t="s">
        <v>132</v>
      </c>
      <c r="D142" s="160" t="s">
        <v>134</v>
      </c>
      <c r="E142" s="161" t="s">
        <v>146</v>
      </c>
      <c r="F142" s="162" t="s">
        <v>147</v>
      </c>
      <c r="G142" s="163" t="s">
        <v>137</v>
      </c>
      <c r="H142" s="164">
        <v>53.95</v>
      </c>
      <c r="I142" s="165"/>
      <c r="J142" s="164">
        <f t="shared" si="0"/>
        <v>0</v>
      </c>
      <c r="K142" s="166"/>
      <c r="L142" s="31"/>
      <c r="M142" s="167" t="s">
        <v>1</v>
      </c>
      <c r="N142" s="168" t="s">
        <v>39</v>
      </c>
      <c r="O142" s="56"/>
      <c r="P142" s="169">
        <f t="shared" si="1"/>
        <v>0</v>
      </c>
      <c r="Q142" s="169">
        <v>8.9300000000000004E-3</v>
      </c>
      <c r="R142" s="169">
        <f t="shared" si="2"/>
        <v>0.48177350000000008</v>
      </c>
      <c r="S142" s="169">
        <v>0</v>
      </c>
      <c r="T142" s="170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71" t="s">
        <v>138</v>
      </c>
      <c r="AT142" s="171" t="s">
        <v>134</v>
      </c>
      <c r="AU142" s="171" t="s">
        <v>139</v>
      </c>
      <c r="AY142" s="14" t="s">
        <v>131</v>
      </c>
      <c r="BE142" s="172">
        <f t="shared" si="4"/>
        <v>0</v>
      </c>
      <c r="BF142" s="172">
        <f t="shared" si="5"/>
        <v>0</v>
      </c>
      <c r="BG142" s="172">
        <f t="shared" si="6"/>
        <v>0</v>
      </c>
      <c r="BH142" s="172">
        <f t="shared" si="7"/>
        <v>0</v>
      </c>
      <c r="BI142" s="172">
        <f t="shared" si="8"/>
        <v>0</v>
      </c>
      <c r="BJ142" s="14" t="s">
        <v>139</v>
      </c>
      <c r="BK142" s="173">
        <f t="shared" si="9"/>
        <v>0</v>
      </c>
      <c r="BL142" s="14" t="s">
        <v>138</v>
      </c>
      <c r="BM142" s="171" t="s">
        <v>148</v>
      </c>
    </row>
    <row r="143" spans="1:65" s="2" customFormat="1" ht="16.5" customHeight="1">
      <c r="A143" s="30"/>
      <c r="B143" s="159"/>
      <c r="C143" s="160" t="s">
        <v>138</v>
      </c>
      <c r="D143" s="160" t="s">
        <v>134</v>
      </c>
      <c r="E143" s="161" t="s">
        <v>149</v>
      </c>
      <c r="F143" s="162" t="s">
        <v>150</v>
      </c>
      <c r="G143" s="163" t="s">
        <v>137</v>
      </c>
      <c r="H143" s="164">
        <v>53.95</v>
      </c>
      <c r="I143" s="165"/>
      <c r="J143" s="164">
        <f t="shared" si="0"/>
        <v>0</v>
      </c>
      <c r="K143" s="166"/>
      <c r="L143" s="31"/>
      <c r="M143" s="167" t="s">
        <v>1</v>
      </c>
      <c r="N143" s="168" t="s">
        <v>39</v>
      </c>
      <c r="O143" s="56"/>
      <c r="P143" s="169">
        <f t="shared" si="1"/>
        <v>0</v>
      </c>
      <c r="Q143" s="169">
        <v>4.0000000000000002E-4</v>
      </c>
      <c r="R143" s="169">
        <f t="shared" si="2"/>
        <v>2.1580000000000002E-2</v>
      </c>
      <c r="S143" s="169">
        <v>0</v>
      </c>
      <c r="T143" s="170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71" t="s">
        <v>138</v>
      </c>
      <c r="AT143" s="171" t="s">
        <v>134</v>
      </c>
      <c r="AU143" s="171" t="s">
        <v>139</v>
      </c>
      <c r="AY143" s="14" t="s">
        <v>131</v>
      </c>
      <c r="BE143" s="172">
        <f t="shared" si="4"/>
        <v>0</v>
      </c>
      <c r="BF143" s="172">
        <f t="shared" si="5"/>
        <v>0</v>
      </c>
      <c r="BG143" s="172">
        <f t="shared" si="6"/>
        <v>0</v>
      </c>
      <c r="BH143" s="172">
        <f t="shared" si="7"/>
        <v>0</v>
      </c>
      <c r="BI143" s="172">
        <f t="shared" si="8"/>
        <v>0</v>
      </c>
      <c r="BJ143" s="14" t="s">
        <v>139</v>
      </c>
      <c r="BK143" s="173">
        <f t="shared" si="9"/>
        <v>0</v>
      </c>
      <c r="BL143" s="14" t="s">
        <v>138</v>
      </c>
      <c r="BM143" s="171" t="s">
        <v>151</v>
      </c>
    </row>
    <row r="144" spans="1:65" s="2" customFormat="1" ht="21.75" customHeight="1">
      <c r="A144" s="30"/>
      <c r="B144" s="159"/>
      <c r="C144" s="160" t="s">
        <v>152</v>
      </c>
      <c r="D144" s="160" t="s">
        <v>134</v>
      </c>
      <c r="E144" s="161" t="s">
        <v>153</v>
      </c>
      <c r="F144" s="162" t="s">
        <v>154</v>
      </c>
      <c r="G144" s="163" t="s">
        <v>137</v>
      </c>
      <c r="H144" s="164">
        <v>70.382000000000005</v>
      </c>
      <c r="I144" s="165"/>
      <c r="J144" s="164">
        <f t="shared" si="0"/>
        <v>0</v>
      </c>
      <c r="K144" s="166"/>
      <c r="L144" s="31"/>
      <c r="M144" s="167" t="s">
        <v>1</v>
      </c>
      <c r="N144" s="168" t="s">
        <v>39</v>
      </c>
      <c r="O144" s="56"/>
      <c r="P144" s="169">
        <f t="shared" si="1"/>
        <v>0</v>
      </c>
      <c r="Q144" s="169">
        <v>4.15E-3</v>
      </c>
      <c r="R144" s="169">
        <f t="shared" si="2"/>
        <v>0.29208530000000005</v>
      </c>
      <c r="S144" s="169">
        <v>0</v>
      </c>
      <c r="T144" s="170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71" t="s">
        <v>138</v>
      </c>
      <c r="AT144" s="171" t="s">
        <v>134</v>
      </c>
      <c r="AU144" s="171" t="s">
        <v>139</v>
      </c>
      <c r="AY144" s="14" t="s">
        <v>131</v>
      </c>
      <c r="BE144" s="172">
        <f t="shared" si="4"/>
        <v>0</v>
      </c>
      <c r="BF144" s="172">
        <f t="shared" si="5"/>
        <v>0</v>
      </c>
      <c r="BG144" s="172">
        <f t="shared" si="6"/>
        <v>0</v>
      </c>
      <c r="BH144" s="172">
        <f t="shared" si="7"/>
        <v>0</v>
      </c>
      <c r="BI144" s="172">
        <f t="shared" si="8"/>
        <v>0</v>
      </c>
      <c r="BJ144" s="14" t="s">
        <v>139</v>
      </c>
      <c r="BK144" s="173">
        <f t="shared" si="9"/>
        <v>0</v>
      </c>
      <c r="BL144" s="14" t="s">
        <v>138</v>
      </c>
      <c r="BM144" s="171" t="s">
        <v>155</v>
      </c>
    </row>
    <row r="145" spans="1:65" s="2" customFormat="1" ht="16.5" customHeight="1">
      <c r="A145" s="30"/>
      <c r="B145" s="159"/>
      <c r="C145" s="160" t="s">
        <v>141</v>
      </c>
      <c r="D145" s="160" t="s">
        <v>134</v>
      </c>
      <c r="E145" s="161" t="s">
        <v>156</v>
      </c>
      <c r="F145" s="162" t="s">
        <v>157</v>
      </c>
      <c r="G145" s="163" t="s">
        <v>137</v>
      </c>
      <c r="H145" s="164">
        <v>17.004000000000001</v>
      </c>
      <c r="I145" s="165"/>
      <c r="J145" s="164">
        <f t="shared" si="0"/>
        <v>0</v>
      </c>
      <c r="K145" s="166"/>
      <c r="L145" s="31"/>
      <c r="M145" s="167" t="s">
        <v>1</v>
      </c>
      <c r="N145" s="168" t="s">
        <v>39</v>
      </c>
      <c r="O145" s="56"/>
      <c r="P145" s="169">
        <f t="shared" si="1"/>
        <v>0</v>
      </c>
      <c r="Q145" s="169">
        <v>8.1600000000000006E-3</v>
      </c>
      <c r="R145" s="169">
        <f t="shared" si="2"/>
        <v>0.13875264000000001</v>
      </c>
      <c r="S145" s="169">
        <v>0</v>
      </c>
      <c r="T145" s="170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71" t="s">
        <v>138</v>
      </c>
      <c r="AT145" s="171" t="s">
        <v>134</v>
      </c>
      <c r="AU145" s="171" t="s">
        <v>139</v>
      </c>
      <c r="AY145" s="14" t="s">
        <v>131</v>
      </c>
      <c r="BE145" s="172">
        <f t="shared" si="4"/>
        <v>0</v>
      </c>
      <c r="BF145" s="172">
        <f t="shared" si="5"/>
        <v>0</v>
      </c>
      <c r="BG145" s="172">
        <f t="shared" si="6"/>
        <v>0</v>
      </c>
      <c r="BH145" s="172">
        <f t="shared" si="7"/>
        <v>0</v>
      </c>
      <c r="BI145" s="172">
        <f t="shared" si="8"/>
        <v>0</v>
      </c>
      <c r="BJ145" s="14" t="s">
        <v>139</v>
      </c>
      <c r="BK145" s="173">
        <f t="shared" si="9"/>
        <v>0</v>
      </c>
      <c r="BL145" s="14" t="s">
        <v>138</v>
      </c>
      <c r="BM145" s="171" t="s">
        <v>158</v>
      </c>
    </row>
    <row r="146" spans="1:65" s="2" customFormat="1" ht="21.75" customHeight="1">
      <c r="A146" s="30"/>
      <c r="B146" s="159"/>
      <c r="C146" s="160" t="s">
        <v>159</v>
      </c>
      <c r="D146" s="160" t="s">
        <v>134</v>
      </c>
      <c r="E146" s="161" t="s">
        <v>160</v>
      </c>
      <c r="F146" s="162" t="s">
        <v>161</v>
      </c>
      <c r="G146" s="163" t="s">
        <v>162</v>
      </c>
      <c r="H146" s="164">
        <v>7</v>
      </c>
      <c r="I146" s="165"/>
      <c r="J146" s="164">
        <f t="shared" si="0"/>
        <v>0</v>
      </c>
      <c r="K146" s="166"/>
      <c r="L146" s="31"/>
      <c r="M146" s="167" t="s">
        <v>1</v>
      </c>
      <c r="N146" s="168" t="s">
        <v>39</v>
      </c>
      <c r="O146" s="56"/>
      <c r="P146" s="169">
        <f t="shared" si="1"/>
        <v>0</v>
      </c>
      <c r="Q146" s="169">
        <v>3.9640000000000002E-2</v>
      </c>
      <c r="R146" s="169">
        <f t="shared" si="2"/>
        <v>0.27748</v>
      </c>
      <c r="S146" s="169">
        <v>0</v>
      </c>
      <c r="T146" s="170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71" t="s">
        <v>138</v>
      </c>
      <c r="AT146" s="171" t="s">
        <v>134</v>
      </c>
      <c r="AU146" s="171" t="s">
        <v>139</v>
      </c>
      <c r="AY146" s="14" t="s">
        <v>131</v>
      </c>
      <c r="BE146" s="172">
        <f t="shared" si="4"/>
        <v>0</v>
      </c>
      <c r="BF146" s="172">
        <f t="shared" si="5"/>
        <v>0</v>
      </c>
      <c r="BG146" s="172">
        <f t="shared" si="6"/>
        <v>0</v>
      </c>
      <c r="BH146" s="172">
        <f t="shared" si="7"/>
        <v>0</v>
      </c>
      <c r="BI146" s="172">
        <f t="shared" si="8"/>
        <v>0</v>
      </c>
      <c r="BJ146" s="14" t="s">
        <v>139</v>
      </c>
      <c r="BK146" s="173">
        <f t="shared" si="9"/>
        <v>0</v>
      </c>
      <c r="BL146" s="14" t="s">
        <v>138</v>
      </c>
      <c r="BM146" s="171" t="s">
        <v>163</v>
      </c>
    </row>
    <row r="147" spans="1:65" s="2" customFormat="1" ht="16.5" customHeight="1">
      <c r="A147" s="30"/>
      <c r="B147" s="159"/>
      <c r="C147" s="174" t="s">
        <v>164</v>
      </c>
      <c r="D147" s="174" t="s">
        <v>165</v>
      </c>
      <c r="E147" s="175" t="s">
        <v>166</v>
      </c>
      <c r="F147" s="176" t="s">
        <v>167</v>
      </c>
      <c r="G147" s="177" t="s">
        <v>162</v>
      </c>
      <c r="H147" s="178">
        <v>1</v>
      </c>
      <c r="I147" s="179"/>
      <c r="J147" s="178">
        <f t="shared" si="0"/>
        <v>0</v>
      </c>
      <c r="K147" s="180"/>
      <c r="L147" s="181"/>
      <c r="M147" s="182" t="s">
        <v>1</v>
      </c>
      <c r="N147" s="183" t="s">
        <v>39</v>
      </c>
      <c r="O147" s="56"/>
      <c r="P147" s="169">
        <f t="shared" si="1"/>
        <v>0</v>
      </c>
      <c r="Q147" s="169">
        <v>1.43E-2</v>
      </c>
      <c r="R147" s="169">
        <f t="shared" si="2"/>
        <v>1.43E-2</v>
      </c>
      <c r="S147" s="169">
        <v>0</v>
      </c>
      <c r="T147" s="170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71" t="s">
        <v>164</v>
      </c>
      <c r="AT147" s="171" t="s">
        <v>165</v>
      </c>
      <c r="AU147" s="171" t="s">
        <v>139</v>
      </c>
      <c r="AY147" s="14" t="s">
        <v>131</v>
      </c>
      <c r="BE147" s="172">
        <f t="shared" si="4"/>
        <v>0</v>
      </c>
      <c r="BF147" s="172">
        <f t="shared" si="5"/>
        <v>0</v>
      </c>
      <c r="BG147" s="172">
        <f t="shared" si="6"/>
        <v>0</v>
      </c>
      <c r="BH147" s="172">
        <f t="shared" si="7"/>
        <v>0</v>
      </c>
      <c r="BI147" s="172">
        <f t="shared" si="8"/>
        <v>0</v>
      </c>
      <c r="BJ147" s="14" t="s">
        <v>139</v>
      </c>
      <c r="BK147" s="173">
        <f t="shared" si="9"/>
        <v>0</v>
      </c>
      <c r="BL147" s="14" t="s">
        <v>138</v>
      </c>
      <c r="BM147" s="171" t="s">
        <v>168</v>
      </c>
    </row>
    <row r="148" spans="1:65" s="2" customFormat="1" ht="16.5" customHeight="1">
      <c r="A148" s="30"/>
      <c r="B148" s="159"/>
      <c r="C148" s="174" t="s">
        <v>169</v>
      </c>
      <c r="D148" s="174" t="s">
        <v>165</v>
      </c>
      <c r="E148" s="175" t="s">
        <v>170</v>
      </c>
      <c r="F148" s="176" t="s">
        <v>171</v>
      </c>
      <c r="G148" s="177" t="s">
        <v>162</v>
      </c>
      <c r="H148" s="178">
        <v>6</v>
      </c>
      <c r="I148" s="179"/>
      <c r="J148" s="178">
        <f t="shared" si="0"/>
        <v>0</v>
      </c>
      <c r="K148" s="180"/>
      <c r="L148" s="181"/>
      <c r="M148" s="182" t="s">
        <v>1</v>
      </c>
      <c r="N148" s="183" t="s">
        <v>39</v>
      </c>
      <c r="O148" s="56"/>
      <c r="P148" s="169">
        <f t="shared" si="1"/>
        <v>0</v>
      </c>
      <c r="Q148" s="169">
        <v>1.4E-2</v>
      </c>
      <c r="R148" s="169">
        <f t="shared" si="2"/>
        <v>8.4000000000000005E-2</v>
      </c>
      <c r="S148" s="169">
        <v>0</v>
      </c>
      <c r="T148" s="170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71" t="s">
        <v>164</v>
      </c>
      <c r="AT148" s="171" t="s">
        <v>165</v>
      </c>
      <c r="AU148" s="171" t="s">
        <v>139</v>
      </c>
      <c r="AY148" s="14" t="s">
        <v>131</v>
      </c>
      <c r="BE148" s="172">
        <f t="shared" si="4"/>
        <v>0</v>
      </c>
      <c r="BF148" s="172">
        <f t="shared" si="5"/>
        <v>0</v>
      </c>
      <c r="BG148" s="172">
        <f t="shared" si="6"/>
        <v>0</v>
      </c>
      <c r="BH148" s="172">
        <f t="shared" si="7"/>
        <v>0</v>
      </c>
      <c r="BI148" s="172">
        <f t="shared" si="8"/>
        <v>0</v>
      </c>
      <c r="BJ148" s="14" t="s">
        <v>139</v>
      </c>
      <c r="BK148" s="173">
        <f t="shared" si="9"/>
        <v>0</v>
      </c>
      <c r="BL148" s="14" t="s">
        <v>138</v>
      </c>
      <c r="BM148" s="171" t="s">
        <v>172</v>
      </c>
    </row>
    <row r="149" spans="1:65" s="12" customFormat="1" ht="22.9" customHeight="1">
      <c r="B149" s="146"/>
      <c r="D149" s="147" t="s">
        <v>72</v>
      </c>
      <c r="E149" s="157" t="s">
        <v>169</v>
      </c>
      <c r="F149" s="157" t="s">
        <v>173</v>
      </c>
      <c r="I149" s="149"/>
      <c r="J149" s="158">
        <f>BK149</f>
        <v>0</v>
      </c>
      <c r="L149" s="146"/>
      <c r="M149" s="151"/>
      <c r="N149" s="152"/>
      <c r="O149" s="152"/>
      <c r="P149" s="153">
        <f>SUM(P150:P166)</f>
        <v>0</v>
      </c>
      <c r="Q149" s="152"/>
      <c r="R149" s="153">
        <f>SUM(R150:R166)</f>
        <v>0.10593492</v>
      </c>
      <c r="S149" s="152"/>
      <c r="T149" s="154">
        <f>SUM(T150:T166)</f>
        <v>5.5891200000000003</v>
      </c>
      <c r="AR149" s="147" t="s">
        <v>81</v>
      </c>
      <c r="AT149" s="155" t="s">
        <v>72</v>
      </c>
      <c r="AU149" s="155" t="s">
        <v>81</v>
      </c>
      <c r="AY149" s="147" t="s">
        <v>131</v>
      </c>
      <c r="BK149" s="156">
        <f>SUM(BK150:BK166)</f>
        <v>0</v>
      </c>
    </row>
    <row r="150" spans="1:65" s="2" customFormat="1" ht="21.75" customHeight="1">
      <c r="A150" s="30"/>
      <c r="B150" s="159"/>
      <c r="C150" s="160" t="s">
        <v>174</v>
      </c>
      <c r="D150" s="160" t="s">
        <v>134</v>
      </c>
      <c r="E150" s="161" t="s">
        <v>175</v>
      </c>
      <c r="F150" s="162" t="s">
        <v>176</v>
      </c>
      <c r="G150" s="163" t="s">
        <v>137</v>
      </c>
      <c r="H150" s="164">
        <v>17.004000000000001</v>
      </c>
      <c r="I150" s="165"/>
      <c r="J150" s="164">
        <f t="shared" ref="J150:J166" si="10">ROUND(I150*H150,3)</f>
        <v>0</v>
      </c>
      <c r="K150" s="166"/>
      <c r="L150" s="31"/>
      <c r="M150" s="167" t="s">
        <v>1</v>
      </c>
      <c r="N150" s="168" t="s">
        <v>39</v>
      </c>
      <c r="O150" s="56"/>
      <c r="P150" s="169">
        <f t="shared" ref="P150:P166" si="11">O150*H150</f>
        <v>0</v>
      </c>
      <c r="Q150" s="169">
        <v>6.1799999999999997E-3</v>
      </c>
      <c r="R150" s="169">
        <f t="shared" ref="R150:R166" si="12">Q150*H150</f>
        <v>0.10508472000000001</v>
      </c>
      <c r="S150" s="169">
        <v>0</v>
      </c>
      <c r="T150" s="170">
        <f t="shared" ref="T150:T166" si="13"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71" t="s">
        <v>138</v>
      </c>
      <c r="AT150" s="171" t="s">
        <v>134</v>
      </c>
      <c r="AU150" s="171" t="s">
        <v>139</v>
      </c>
      <c r="AY150" s="14" t="s">
        <v>131</v>
      </c>
      <c r="BE150" s="172">
        <f t="shared" ref="BE150:BE166" si="14">IF(N150="základná",J150,0)</f>
        <v>0</v>
      </c>
      <c r="BF150" s="172">
        <f t="shared" ref="BF150:BF166" si="15">IF(N150="znížená",J150,0)</f>
        <v>0</v>
      </c>
      <c r="BG150" s="172">
        <f t="shared" ref="BG150:BG166" si="16">IF(N150="zákl. prenesená",J150,0)</f>
        <v>0</v>
      </c>
      <c r="BH150" s="172">
        <f t="shared" ref="BH150:BH166" si="17">IF(N150="zníž. prenesená",J150,0)</f>
        <v>0</v>
      </c>
      <c r="BI150" s="172">
        <f t="shared" ref="BI150:BI166" si="18">IF(N150="nulová",J150,0)</f>
        <v>0</v>
      </c>
      <c r="BJ150" s="14" t="s">
        <v>139</v>
      </c>
      <c r="BK150" s="173">
        <f t="shared" ref="BK150:BK166" si="19">ROUND(I150*H150,3)</f>
        <v>0</v>
      </c>
      <c r="BL150" s="14" t="s">
        <v>138</v>
      </c>
      <c r="BM150" s="171" t="s">
        <v>177</v>
      </c>
    </row>
    <row r="151" spans="1:65" s="2" customFormat="1" ht="16.5" customHeight="1">
      <c r="A151" s="30"/>
      <c r="B151" s="159"/>
      <c r="C151" s="160" t="s">
        <v>178</v>
      </c>
      <c r="D151" s="160" t="s">
        <v>134</v>
      </c>
      <c r="E151" s="161" t="s">
        <v>179</v>
      </c>
      <c r="F151" s="162" t="s">
        <v>180</v>
      </c>
      <c r="G151" s="163" t="s">
        <v>137</v>
      </c>
      <c r="H151" s="164">
        <v>17.004000000000001</v>
      </c>
      <c r="I151" s="165"/>
      <c r="J151" s="164">
        <f t="shared" si="10"/>
        <v>0</v>
      </c>
      <c r="K151" s="166"/>
      <c r="L151" s="31"/>
      <c r="M151" s="167" t="s">
        <v>1</v>
      </c>
      <c r="N151" s="168" t="s">
        <v>39</v>
      </c>
      <c r="O151" s="56"/>
      <c r="P151" s="169">
        <f t="shared" si="11"/>
        <v>0</v>
      </c>
      <c r="Q151" s="169">
        <v>5.0000000000000002E-5</v>
      </c>
      <c r="R151" s="169">
        <f t="shared" si="12"/>
        <v>8.5020000000000007E-4</v>
      </c>
      <c r="S151" s="169">
        <v>0</v>
      </c>
      <c r="T151" s="170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71" t="s">
        <v>138</v>
      </c>
      <c r="AT151" s="171" t="s">
        <v>134</v>
      </c>
      <c r="AU151" s="171" t="s">
        <v>139</v>
      </c>
      <c r="AY151" s="14" t="s">
        <v>131</v>
      </c>
      <c r="BE151" s="172">
        <f t="shared" si="14"/>
        <v>0</v>
      </c>
      <c r="BF151" s="172">
        <f t="shared" si="15"/>
        <v>0</v>
      </c>
      <c r="BG151" s="172">
        <f t="shared" si="16"/>
        <v>0</v>
      </c>
      <c r="BH151" s="172">
        <f t="shared" si="17"/>
        <v>0</v>
      </c>
      <c r="BI151" s="172">
        <f t="shared" si="18"/>
        <v>0</v>
      </c>
      <c r="BJ151" s="14" t="s">
        <v>139</v>
      </c>
      <c r="BK151" s="173">
        <f t="shared" si="19"/>
        <v>0</v>
      </c>
      <c r="BL151" s="14" t="s">
        <v>138</v>
      </c>
      <c r="BM151" s="171" t="s">
        <v>181</v>
      </c>
    </row>
    <row r="152" spans="1:65" s="2" customFormat="1" ht="21.75" customHeight="1">
      <c r="A152" s="30"/>
      <c r="B152" s="159"/>
      <c r="C152" s="160" t="s">
        <v>182</v>
      </c>
      <c r="D152" s="160" t="s">
        <v>134</v>
      </c>
      <c r="E152" s="161" t="s">
        <v>183</v>
      </c>
      <c r="F152" s="162" t="s">
        <v>184</v>
      </c>
      <c r="G152" s="163" t="s">
        <v>137</v>
      </c>
      <c r="H152" s="164">
        <v>17.004000000000001</v>
      </c>
      <c r="I152" s="165"/>
      <c r="J152" s="164">
        <f t="shared" si="10"/>
        <v>0</v>
      </c>
      <c r="K152" s="166"/>
      <c r="L152" s="31"/>
      <c r="M152" s="167" t="s">
        <v>1</v>
      </c>
      <c r="N152" s="168" t="s">
        <v>39</v>
      </c>
      <c r="O152" s="56"/>
      <c r="P152" s="169">
        <f t="shared" si="11"/>
        <v>0</v>
      </c>
      <c r="Q152" s="169">
        <v>0</v>
      </c>
      <c r="R152" s="169">
        <f t="shared" si="12"/>
        <v>0</v>
      </c>
      <c r="S152" s="169">
        <v>0.02</v>
      </c>
      <c r="T152" s="170">
        <f t="shared" si="13"/>
        <v>0.34008000000000005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71" t="s">
        <v>138</v>
      </c>
      <c r="AT152" s="171" t="s">
        <v>134</v>
      </c>
      <c r="AU152" s="171" t="s">
        <v>139</v>
      </c>
      <c r="AY152" s="14" t="s">
        <v>131</v>
      </c>
      <c r="BE152" s="172">
        <f t="shared" si="14"/>
        <v>0</v>
      </c>
      <c r="BF152" s="172">
        <f t="shared" si="15"/>
        <v>0</v>
      </c>
      <c r="BG152" s="172">
        <f t="shared" si="16"/>
        <v>0</v>
      </c>
      <c r="BH152" s="172">
        <f t="shared" si="17"/>
        <v>0</v>
      </c>
      <c r="BI152" s="172">
        <f t="shared" si="18"/>
        <v>0</v>
      </c>
      <c r="BJ152" s="14" t="s">
        <v>139</v>
      </c>
      <c r="BK152" s="173">
        <f t="shared" si="19"/>
        <v>0</v>
      </c>
      <c r="BL152" s="14" t="s">
        <v>138</v>
      </c>
      <c r="BM152" s="171" t="s">
        <v>185</v>
      </c>
    </row>
    <row r="153" spans="1:65" s="2" customFormat="1" ht="21.75" customHeight="1">
      <c r="A153" s="30"/>
      <c r="B153" s="159"/>
      <c r="C153" s="160" t="s">
        <v>186</v>
      </c>
      <c r="D153" s="160" t="s">
        <v>134</v>
      </c>
      <c r="E153" s="161" t="s">
        <v>187</v>
      </c>
      <c r="F153" s="162" t="s">
        <v>188</v>
      </c>
      <c r="G153" s="163" t="s">
        <v>162</v>
      </c>
      <c r="H153" s="164">
        <v>7</v>
      </c>
      <c r="I153" s="165"/>
      <c r="J153" s="164">
        <f t="shared" si="10"/>
        <v>0</v>
      </c>
      <c r="K153" s="166"/>
      <c r="L153" s="31"/>
      <c r="M153" s="167" t="s">
        <v>1</v>
      </c>
      <c r="N153" s="168" t="s">
        <v>39</v>
      </c>
      <c r="O153" s="56"/>
      <c r="P153" s="169">
        <f t="shared" si="11"/>
        <v>0</v>
      </c>
      <c r="Q153" s="169">
        <v>0</v>
      </c>
      <c r="R153" s="169">
        <f t="shared" si="12"/>
        <v>0</v>
      </c>
      <c r="S153" s="169">
        <v>2.4E-2</v>
      </c>
      <c r="T153" s="170">
        <f t="shared" si="13"/>
        <v>0.16800000000000001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71" t="s">
        <v>138</v>
      </c>
      <c r="AT153" s="171" t="s">
        <v>134</v>
      </c>
      <c r="AU153" s="171" t="s">
        <v>139</v>
      </c>
      <c r="AY153" s="14" t="s">
        <v>131</v>
      </c>
      <c r="BE153" s="172">
        <f t="shared" si="14"/>
        <v>0</v>
      </c>
      <c r="BF153" s="172">
        <f t="shared" si="15"/>
        <v>0</v>
      </c>
      <c r="BG153" s="172">
        <f t="shared" si="16"/>
        <v>0</v>
      </c>
      <c r="BH153" s="172">
        <f t="shared" si="17"/>
        <v>0</v>
      </c>
      <c r="BI153" s="172">
        <f t="shared" si="18"/>
        <v>0</v>
      </c>
      <c r="BJ153" s="14" t="s">
        <v>139</v>
      </c>
      <c r="BK153" s="173">
        <f t="shared" si="19"/>
        <v>0</v>
      </c>
      <c r="BL153" s="14" t="s">
        <v>138</v>
      </c>
      <c r="BM153" s="171" t="s">
        <v>189</v>
      </c>
    </row>
    <row r="154" spans="1:65" s="2" customFormat="1" ht="16.5" customHeight="1">
      <c r="A154" s="30"/>
      <c r="B154" s="159"/>
      <c r="C154" s="160" t="s">
        <v>190</v>
      </c>
      <c r="D154" s="160" t="s">
        <v>134</v>
      </c>
      <c r="E154" s="161" t="s">
        <v>191</v>
      </c>
      <c r="F154" s="162" t="s">
        <v>192</v>
      </c>
      <c r="G154" s="163" t="s">
        <v>137</v>
      </c>
      <c r="H154" s="164">
        <v>5.306</v>
      </c>
      <c r="I154" s="165"/>
      <c r="J154" s="164">
        <f t="shared" si="10"/>
        <v>0</v>
      </c>
      <c r="K154" s="166"/>
      <c r="L154" s="31"/>
      <c r="M154" s="167" t="s">
        <v>1</v>
      </c>
      <c r="N154" s="168" t="s">
        <v>39</v>
      </c>
      <c r="O154" s="56"/>
      <c r="P154" s="169">
        <f t="shared" si="11"/>
        <v>0</v>
      </c>
      <c r="Q154" s="169">
        <v>0</v>
      </c>
      <c r="R154" s="169">
        <f t="shared" si="12"/>
        <v>0</v>
      </c>
      <c r="S154" s="169">
        <v>2.4E-2</v>
      </c>
      <c r="T154" s="170">
        <f t="shared" si="13"/>
        <v>0.12734400000000001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71" t="s">
        <v>138</v>
      </c>
      <c r="AT154" s="171" t="s">
        <v>134</v>
      </c>
      <c r="AU154" s="171" t="s">
        <v>139</v>
      </c>
      <c r="AY154" s="14" t="s">
        <v>131</v>
      </c>
      <c r="BE154" s="172">
        <f t="shared" si="14"/>
        <v>0</v>
      </c>
      <c r="BF154" s="172">
        <f t="shared" si="15"/>
        <v>0</v>
      </c>
      <c r="BG154" s="172">
        <f t="shared" si="16"/>
        <v>0</v>
      </c>
      <c r="BH154" s="172">
        <f t="shared" si="17"/>
        <v>0</v>
      </c>
      <c r="BI154" s="172">
        <f t="shared" si="18"/>
        <v>0</v>
      </c>
      <c r="BJ154" s="14" t="s">
        <v>139</v>
      </c>
      <c r="BK154" s="173">
        <f t="shared" si="19"/>
        <v>0</v>
      </c>
      <c r="BL154" s="14" t="s">
        <v>138</v>
      </c>
      <c r="BM154" s="171" t="s">
        <v>193</v>
      </c>
    </row>
    <row r="155" spans="1:65" s="2" customFormat="1" ht="21.75" customHeight="1">
      <c r="A155" s="30"/>
      <c r="B155" s="159"/>
      <c r="C155" s="160" t="s">
        <v>194</v>
      </c>
      <c r="D155" s="160" t="s">
        <v>134</v>
      </c>
      <c r="E155" s="161" t="s">
        <v>195</v>
      </c>
      <c r="F155" s="162" t="s">
        <v>196</v>
      </c>
      <c r="G155" s="163" t="s">
        <v>137</v>
      </c>
      <c r="H155" s="164">
        <v>9.4</v>
      </c>
      <c r="I155" s="165"/>
      <c r="J155" s="164">
        <f t="shared" si="10"/>
        <v>0</v>
      </c>
      <c r="K155" s="166"/>
      <c r="L155" s="31"/>
      <c r="M155" s="167" t="s">
        <v>1</v>
      </c>
      <c r="N155" s="168" t="s">
        <v>39</v>
      </c>
      <c r="O155" s="56"/>
      <c r="P155" s="169">
        <f t="shared" si="11"/>
        <v>0</v>
      </c>
      <c r="Q155" s="169">
        <v>0</v>
      </c>
      <c r="R155" s="169">
        <f t="shared" si="12"/>
        <v>0</v>
      </c>
      <c r="S155" s="169">
        <v>7.5999999999999998E-2</v>
      </c>
      <c r="T155" s="170">
        <f t="shared" si="13"/>
        <v>0.71440000000000003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71" t="s">
        <v>138</v>
      </c>
      <c r="AT155" s="171" t="s">
        <v>134</v>
      </c>
      <c r="AU155" s="171" t="s">
        <v>139</v>
      </c>
      <c r="AY155" s="14" t="s">
        <v>131</v>
      </c>
      <c r="BE155" s="172">
        <f t="shared" si="14"/>
        <v>0</v>
      </c>
      <c r="BF155" s="172">
        <f t="shared" si="15"/>
        <v>0</v>
      </c>
      <c r="BG155" s="172">
        <f t="shared" si="16"/>
        <v>0</v>
      </c>
      <c r="BH155" s="172">
        <f t="shared" si="17"/>
        <v>0</v>
      </c>
      <c r="BI155" s="172">
        <f t="shared" si="18"/>
        <v>0</v>
      </c>
      <c r="BJ155" s="14" t="s">
        <v>139</v>
      </c>
      <c r="BK155" s="173">
        <f t="shared" si="19"/>
        <v>0</v>
      </c>
      <c r="BL155" s="14" t="s">
        <v>138</v>
      </c>
      <c r="BM155" s="171" t="s">
        <v>197</v>
      </c>
    </row>
    <row r="156" spans="1:65" s="2" customFormat="1" ht="21.75" customHeight="1">
      <c r="A156" s="30"/>
      <c r="B156" s="159"/>
      <c r="C156" s="160" t="s">
        <v>198</v>
      </c>
      <c r="D156" s="160" t="s">
        <v>134</v>
      </c>
      <c r="E156" s="161" t="s">
        <v>199</v>
      </c>
      <c r="F156" s="162" t="s">
        <v>200</v>
      </c>
      <c r="G156" s="163" t="s">
        <v>162</v>
      </c>
      <c r="H156" s="164">
        <v>1</v>
      </c>
      <c r="I156" s="165"/>
      <c r="J156" s="164">
        <f t="shared" si="10"/>
        <v>0</v>
      </c>
      <c r="K156" s="166"/>
      <c r="L156" s="31"/>
      <c r="M156" s="167" t="s">
        <v>1</v>
      </c>
      <c r="N156" s="168" t="s">
        <v>39</v>
      </c>
      <c r="O156" s="56"/>
      <c r="P156" s="169">
        <f t="shared" si="11"/>
        <v>0</v>
      </c>
      <c r="Q156" s="169">
        <v>0</v>
      </c>
      <c r="R156" s="169">
        <f t="shared" si="12"/>
        <v>0</v>
      </c>
      <c r="S156" s="169">
        <v>3.2000000000000001E-2</v>
      </c>
      <c r="T156" s="170">
        <f t="shared" si="13"/>
        <v>3.2000000000000001E-2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71" t="s">
        <v>138</v>
      </c>
      <c r="AT156" s="171" t="s">
        <v>134</v>
      </c>
      <c r="AU156" s="171" t="s">
        <v>139</v>
      </c>
      <c r="AY156" s="14" t="s">
        <v>131</v>
      </c>
      <c r="BE156" s="172">
        <f t="shared" si="14"/>
        <v>0</v>
      </c>
      <c r="BF156" s="172">
        <f t="shared" si="15"/>
        <v>0</v>
      </c>
      <c r="BG156" s="172">
        <f t="shared" si="16"/>
        <v>0</v>
      </c>
      <c r="BH156" s="172">
        <f t="shared" si="17"/>
        <v>0</v>
      </c>
      <c r="BI156" s="172">
        <f t="shared" si="18"/>
        <v>0</v>
      </c>
      <c r="BJ156" s="14" t="s">
        <v>139</v>
      </c>
      <c r="BK156" s="173">
        <f t="shared" si="19"/>
        <v>0</v>
      </c>
      <c r="BL156" s="14" t="s">
        <v>138</v>
      </c>
      <c r="BM156" s="171" t="s">
        <v>201</v>
      </c>
    </row>
    <row r="157" spans="1:65" s="2" customFormat="1" ht="33" customHeight="1">
      <c r="A157" s="30"/>
      <c r="B157" s="159"/>
      <c r="C157" s="160" t="s">
        <v>202</v>
      </c>
      <c r="D157" s="160" t="s">
        <v>134</v>
      </c>
      <c r="E157" s="161" t="s">
        <v>203</v>
      </c>
      <c r="F157" s="162" t="s">
        <v>204</v>
      </c>
      <c r="G157" s="163" t="s">
        <v>137</v>
      </c>
      <c r="H157" s="164">
        <v>61.872</v>
      </c>
      <c r="I157" s="165"/>
      <c r="J157" s="164">
        <f t="shared" si="10"/>
        <v>0</v>
      </c>
      <c r="K157" s="166"/>
      <c r="L157" s="31"/>
      <c r="M157" s="167" t="s">
        <v>1</v>
      </c>
      <c r="N157" s="168" t="s">
        <v>39</v>
      </c>
      <c r="O157" s="56"/>
      <c r="P157" s="169">
        <f t="shared" si="11"/>
        <v>0</v>
      </c>
      <c r="Q157" s="169">
        <v>0</v>
      </c>
      <c r="R157" s="169">
        <f t="shared" si="12"/>
        <v>0</v>
      </c>
      <c r="S157" s="169">
        <v>6.8000000000000005E-2</v>
      </c>
      <c r="T157" s="170">
        <f t="shared" si="13"/>
        <v>4.2072960000000004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71" t="s">
        <v>138</v>
      </c>
      <c r="AT157" s="171" t="s">
        <v>134</v>
      </c>
      <c r="AU157" s="171" t="s">
        <v>139</v>
      </c>
      <c r="AY157" s="14" t="s">
        <v>131</v>
      </c>
      <c r="BE157" s="172">
        <f t="shared" si="14"/>
        <v>0</v>
      </c>
      <c r="BF157" s="172">
        <f t="shared" si="15"/>
        <v>0</v>
      </c>
      <c r="BG157" s="172">
        <f t="shared" si="16"/>
        <v>0</v>
      </c>
      <c r="BH157" s="172">
        <f t="shared" si="17"/>
        <v>0</v>
      </c>
      <c r="BI157" s="172">
        <f t="shared" si="18"/>
        <v>0</v>
      </c>
      <c r="BJ157" s="14" t="s">
        <v>139</v>
      </c>
      <c r="BK157" s="173">
        <f t="shared" si="19"/>
        <v>0</v>
      </c>
      <c r="BL157" s="14" t="s">
        <v>138</v>
      </c>
      <c r="BM157" s="171" t="s">
        <v>205</v>
      </c>
    </row>
    <row r="158" spans="1:65" s="2" customFormat="1" ht="21.75" customHeight="1">
      <c r="A158" s="30"/>
      <c r="B158" s="159"/>
      <c r="C158" s="160" t="s">
        <v>206</v>
      </c>
      <c r="D158" s="160" t="s">
        <v>134</v>
      </c>
      <c r="E158" s="161" t="s">
        <v>207</v>
      </c>
      <c r="F158" s="162" t="s">
        <v>208</v>
      </c>
      <c r="G158" s="163" t="s">
        <v>209</v>
      </c>
      <c r="H158" s="164">
        <v>5.9530000000000003</v>
      </c>
      <c r="I158" s="165"/>
      <c r="J158" s="164">
        <f t="shared" si="10"/>
        <v>0</v>
      </c>
      <c r="K158" s="166"/>
      <c r="L158" s="31"/>
      <c r="M158" s="167" t="s">
        <v>1</v>
      </c>
      <c r="N158" s="168" t="s">
        <v>39</v>
      </c>
      <c r="O158" s="56"/>
      <c r="P158" s="169">
        <f t="shared" si="11"/>
        <v>0</v>
      </c>
      <c r="Q158" s="169">
        <v>0</v>
      </c>
      <c r="R158" s="169">
        <f t="shared" si="12"/>
        <v>0</v>
      </c>
      <c r="S158" s="169">
        <v>0</v>
      </c>
      <c r="T158" s="170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71" t="s">
        <v>138</v>
      </c>
      <c r="AT158" s="171" t="s">
        <v>134</v>
      </c>
      <c r="AU158" s="171" t="s">
        <v>139</v>
      </c>
      <c r="AY158" s="14" t="s">
        <v>131</v>
      </c>
      <c r="BE158" s="172">
        <f t="shared" si="14"/>
        <v>0</v>
      </c>
      <c r="BF158" s="172">
        <f t="shared" si="15"/>
        <v>0</v>
      </c>
      <c r="BG158" s="172">
        <f t="shared" si="16"/>
        <v>0</v>
      </c>
      <c r="BH158" s="172">
        <f t="shared" si="17"/>
        <v>0</v>
      </c>
      <c r="BI158" s="172">
        <f t="shared" si="18"/>
        <v>0</v>
      </c>
      <c r="BJ158" s="14" t="s">
        <v>139</v>
      </c>
      <c r="BK158" s="173">
        <f t="shared" si="19"/>
        <v>0</v>
      </c>
      <c r="BL158" s="14" t="s">
        <v>138</v>
      </c>
      <c r="BM158" s="171" t="s">
        <v>210</v>
      </c>
    </row>
    <row r="159" spans="1:65" s="2" customFormat="1" ht="21.75" customHeight="1">
      <c r="A159" s="30"/>
      <c r="B159" s="159"/>
      <c r="C159" s="160" t="s">
        <v>211</v>
      </c>
      <c r="D159" s="160" t="s">
        <v>134</v>
      </c>
      <c r="E159" s="161" t="s">
        <v>601</v>
      </c>
      <c r="F159" s="162" t="s">
        <v>602</v>
      </c>
      <c r="G159" s="163" t="s">
        <v>209</v>
      </c>
      <c r="H159" s="164">
        <v>11.906000000000001</v>
      </c>
      <c r="I159" s="165"/>
      <c r="J159" s="164">
        <f t="shared" si="10"/>
        <v>0</v>
      </c>
      <c r="K159" s="166"/>
      <c r="L159" s="31"/>
      <c r="M159" s="167" t="s">
        <v>1</v>
      </c>
      <c r="N159" s="168" t="s">
        <v>39</v>
      </c>
      <c r="O159" s="56"/>
      <c r="P159" s="169">
        <f t="shared" si="11"/>
        <v>0</v>
      </c>
      <c r="Q159" s="169">
        <v>0</v>
      </c>
      <c r="R159" s="169">
        <f t="shared" si="12"/>
        <v>0</v>
      </c>
      <c r="S159" s="169">
        <v>0</v>
      </c>
      <c r="T159" s="170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71" t="s">
        <v>138</v>
      </c>
      <c r="AT159" s="171" t="s">
        <v>134</v>
      </c>
      <c r="AU159" s="171" t="s">
        <v>139</v>
      </c>
      <c r="AY159" s="14" t="s">
        <v>131</v>
      </c>
      <c r="BE159" s="172">
        <f t="shared" si="14"/>
        <v>0</v>
      </c>
      <c r="BF159" s="172">
        <f t="shared" si="15"/>
        <v>0</v>
      </c>
      <c r="BG159" s="172">
        <f t="shared" si="16"/>
        <v>0</v>
      </c>
      <c r="BH159" s="172">
        <f t="shared" si="17"/>
        <v>0</v>
      </c>
      <c r="BI159" s="172">
        <f t="shared" si="18"/>
        <v>0</v>
      </c>
      <c r="BJ159" s="14" t="s">
        <v>139</v>
      </c>
      <c r="BK159" s="173">
        <f t="shared" si="19"/>
        <v>0</v>
      </c>
      <c r="BL159" s="14" t="s">
        <v>138</v>
      </c>
      <c r="BM159" s="171" t="s">
        <v>603</v>
      </c>
    </row>
    <row r="160" spans="1:65" s="2" customFormat="1" ht="16.5" customHeight="1">
      <c r="A160" s="30"/>
      <c r="B160" s="159"/>
      <c r="C160" s="160" t="s">
        <v>7</v>
      </c>
      <c r="D160" s="160" t="s">
        <v>134</v>
      </c>
      <c r="E160" s="161" t="s">
        <v>212</v>
      </c>
      <c r="F160" s="162" t="s">
        <v>213</v>
      </c>
      <c r="G160" s="163" t="s">
        <v>209</v>
      </c>
      <c r="H160" s="164">
        <v>5.9530000000000003</v>
      </c>
      <c r="I160" s="165"/>
      <c r="J160" s="164">
        <f t="shared" si="10"/>
        <v>0</v>
      </c>
      <c r="K160" s="166"/>
      <c r="L160" s="31"/>
      <c r="M160" s="167" t="s">
        <v>1</v>
      </c>
      <c r="N160" s="168" t="s">
        <v>39</v>
      </c>
      <c r="O160" s="56"/>
      <c r="P160" s="169">
        <f t="shared" si="11"/>
        <v>0</v>
      </c>
      <c r="Q160" s="169">
        <v>0</v>
      </c>
      <c r="R160" s="169">
        <f t="shared" si="12"/>
        <v>0</v>
      </c>
      <c r="S160" s="169">
        <v>0</v>
      </c>
      <c r="T160" s="170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71" t="s">
        <v>138</v>
      </c>
      <c r="AT160" s="171" t="s">
        <v>134</v>
      </c>
      <c r="AU160" s="171" t="s">
        <v>139</v>
      </c>
      <c r="AY160" s="14" t="s">
        <v>131</v>
      </c>
      <c r="BE160" s="172">
        <f t="shared" si="14"/>
        <v>0</v>
      </c>
      <c r="BF160" s="172">
        <f t="shared" si="15"/>
        <v>0</v>
      </c>
      <c r="BG160" s="172">
        <f t="shared" si="16"/>
        <v>0</v>
      </c>
      <c r="BH160" s="172">
        <f t="shared" si="17"/>
        <v>0</v>
      </c>
      <c r="BI160" s="172">
        <f t="shared" si="18"/>
        <v>0</v>
      </c>
      <c r="BJ160" s="14" t="s">
        <v>139</v>
      </c>
      <c r="BK160" s="173">
        <f t="shared" si="19"/>
        <v>0</v>
      </c>
      <c r="BL160" s="14" t="s">
        <v>138</v>
      </c>
      <c r="BM160" s="171" t="s">
        <v>214</v>
      </c>
    </row>
    <row r="161" spans="1:65" s="2" customFormat="1" ht="21.75" customHeight="1">
      <c r="A161" s="30"/>
      <c r="B161" s="159"/>
      <c r="C161" s="160" t="s">
        <v>218</v>
      </c>
      <c r="D161" s="160" t="s">
        <v>134</v>
      </c>
      <c r="E161" s="161" t="s">
        <v>215</v>
      </c>
      <c r="F161" s="162" t="s">
        <v>216</v>
      </c>
      <c r="G161" s="163" t="s">
        <v>209</v>
      </c>
      <c r="H161" s="164">
        <v>113.107</v>
      </c>
      <c r="I161" s="165"/>
      <c r="J161" s="164">
        <f t="shared" si="10"/>
        <v>0</v>
      </c>
      <c r="K161" s="166"/>
      <c r="L161" s="31"/>
      <c r="M161" s="167" t="s">
        <v>1</v>
      </c>
      <c r="N161" s="168" t="s">
        <v>39</v>
      </c>
      <c r="O161" s="56"/>
      <c r="P161" s="169">
        <f t="shared" si="11"/>
        <v>0</v>
      </c>
      <c r="Q161" s="169">
        <v>0</v>
      </c>
      <c r="R161" s="169">
        <f t="shared" si="12"/>
        <v>0</v>
      </c>
      <c r="S161" s="169">
        <v>0</v>
      </c>
      <c r="T161" s="170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71" t="s">
        <v>138</v>
      </c>
      <c r="AT161" s="171" t="s">
        <v>134</v>
      </c>
      <c r="AU161" s="171" t="s">
        <v>139</v>
      </c>
      <c r="AY161" s="14" t="s">
        <v>131</v>
      </c>
      <c r="BE161" s="172">
        <f t="shared" si="14"/>
        <v>0</v>
      </c>
      <c r="BF161" s="172">
        <f t="shared" si="15"/>
        <v>0</v>
      </c>
      <c r="BG161" s="172">
        <f t="shared" si="16"/>
        <v>0</v>
      </c>
      <c r="BH161" s="172">
        <f t="shared" si="17"/>
        <v>0</v>
      </c>
      <c r="BI161" s="172">
        <f t="shared" si="18"/>
        <v>0</v>
      </c>
      <c r="BJ161" s="14" t="s">
        <v>139</v>
      </c>
      <c r="BK161" s="173">
        <f t="shared" si="19"/>
        <v>0</v>
      </c>
      <c r="BL161" s="14" t="s">
        <v>138</v>
      </c>
      <c r="BM161" s="171" t="s">
        <v>217</v>
      </c>
    </row>
    <row r="162" spans="1:65" s="2" customFormat="1" ht="21.75" customHeight="1">
      <c r="A162" s="30"/>
      <c r="B162" s="159"/>
      <c r="C162" s="160" t="s">
        <v>222</v>
      </c>
      <c r="D162" s="160" t="s">
        <v>134</v>
      </c>
      <c r="E162" s="161" t="s">
        <v>219</v>
      </c>
      <c r="F162" s="162" t="s">
        <v>220</v>
      </c>
      <c r="G162" s="163" t="s">
        <v>209</v>
      </c>
      <c r="H162" s="164">
        <v>5.9530000000000003</v>
      </c>
      <c r="I162" s="165"/>
      <c r="J162" s="164">
        <f t="shared" si="10"/>
        <v>0</v>
      </c>
      <c r="K162" s="166"/>
      <c r="L162" s="31"/>
      <c r="M162" s="167" t="s">
        <v>1</v>
      </c>
      <c r="N162" s="168" t="s">
        <v>39</v>
      </c>
      <c r="O162" s="56"/>
      <c r="P162" s="169">
        <f t="shared" si="11"/>
        <v>0</v>
      </c>
      <c r="Q162" s="169">
        <v>0</v>
      </c>
      <c r="R162" s="169">
        <f t="shared" si="12"/>
        <v>0</v>
      </c>
      <c r="S162" s="169">
        <v>0</v>
      </c>
      <c r="T162" s="170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71" t="s">
        <v>138</v>
      </c>
      <c r="AT162" s="171" t="s">
        <v>134</v>
      </c>
      <c r="AU162" s="171" t="s">
        <v>139</v>
      </c>
      <c r="AY162" s="14" t="s">
        <v>131</v>
      </c>
      <c r="BE162" s="172">
        <f t="shared" si="14"/>
        <v>0</v>
      </c>
      <c r="BF162" s="172">
        <f t="shared" si="15"/>
        <v>0</v>
      </c>
      <c r="BG162" s="172">
        <f t="shared" si="16"/>
        <v>0</v>
      </c>
      <c r="BH162" s="172">
        <f t="shared" si="17"/>
        <v>0</v>
      </c>
      <c r="BI162" s="172">
        <f t="shared" si="18"/>
        <v>0</v>
      </c>
      <c r="BJ162" s="14" t="s">
        <v>139</v>
      </c>
      <c r="BK162" s="173">
        <f t="shared" si="19"/>
        <v>0</v>
      </c>
      <c r="BL162" s="14" t="s">
        <v>138</v>
      </c>
      <c r="BM162" s="171" t="s">
        <v>221</v>
      </c>
    </row>
    <row r="163" spans="1:65" s="2" customFormat="1" ht="21.75" customHeight="1">
      <c r="A163" s="30"/>
      <c r="B163" s="159"/>
      <c r="C163" s="160" t="s">
        <v>226</v>
      </c>
      <c r="D163" s="160" t="s">
        <v>134</v>
      </c>
      <c r="E163" s="161" t="s">
        <v>223</v>
      </c>
      <c r="F163" s="162" t="s">
        <v>224</v>
      </c>
      <c r="G163" s="163" t="s">
        <v>209</v>
      </c>
      <c r="H163" s="164">
        <v>5.9530000000000003</v>
      </c>
      <c r="I163" s="165"/>
      <c r="J163" s="164">
        <f t="shared" si="10"/>
        <v>0</v>
      </c>
      <c r="K163" s="166"/>
      <c r="L163" s="31"/>
      <c r="M163" s="167" t="s">
        <v>1</v>
      </c>
      <c r="N163" s="168" t="s">
        <v>39</v>
      </c>
      <c r="O163" s="56"/>
      <c r="P163" s="169">
        <f t="shared" si="11"/>
        <v>0</v>
      </c>
      <c r="Q163" s="169">
        <v>0</v>
      </c>
      <c r="R163" s="169">
        <f t="shared" si="12"/>
        <v>0</v>
      </c>
      <c r="S163" s="169">
        <v>0</v>
      </c>
      <c r="T163" s="170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71" t="s">
        <v>138</v>
      </c>
      <c r="AT163" s="171" t="s">
        <v>134</v>
      </c>
      <c r="AU163" s="171" t="s">
        <v>139</v>
      </c>
      <c r="AY163" s="14" t="s">
        <v>131</v>
      </c>
      <c r="BE163" s="172">
        <f t="shared" si="14"/>
        <v>0</v>
      </c>
      <c r="BF163" s="172">
        <f t="shared" si="15"/>
        <v>0</v>
      </c>
      <c r="BG163" s="172">
        <f t="shared" si="16"/>
        <v>0</v>
      </c>
      <c r="BH163" s="172">
        <f t="shared" si="17"/>
        <v>0</v>
      </c>
      <c r="BI163" s="172">
        <f t="shared" si="18"/>
        <v>0</v>
      </c>
      <c r="BJ163" s="14" t="s">
        <v>139</v>
      </c>
      <c r="BK163" s="173">
        <f t="shared" si="19"/>
        <v>0</v>
      </c>
      <c r="BL163" s="14" t="s">
        <v>138</v>
      </c>
      <c r="BM163" s="171" t="s">
        <v>225</v>
      </c>
    </row>
    <row r="164" spans="1:65" s="2" customFormat="1" ht="21.75" customHeight="1">
      <c r="A164" s="30"/>
      <c r="B164" s="159"/>
      <c r="C164" s="160" t="s">
        <v>230</v>
      </c>
      <c r="D164" s="160" t="s">
        <v>134</v>
      </c>
      <c r="E164" s="161" t="s">
        <v>227</v>
      </c>
      <c r="F164" s="162" t="s">
        <v>228</v>
      </c>
      <c r="G164" s="163" t="s">
        <v>209</v>
      </c>
      <c r="H164" s="164">
        <v>5.64</v>
      </c>
      <c r="I164" s="165"/>
      <c r="J164" s="164">
        <f t="shared" si="10"/>
        <v>0</v>
      </c>
      <c r="K164" s="166"/>
      <c r="L164" s="31"/>
      <c r="M164" s="167" t="s">
        <v>1</v>
      </c>
      <c r="N164" s="168" t="s">
        <v>39</v>
      </c>
      <c r="O164" s="56"/>
      <c r="P164" s="169">
        <f t="shared" si="11"/>
        <v>0</v>
      </c>
      <c r="Q164" s="169">
        <v>0</v>
      </c>
      <c r="R164" s="169">
        <f t="shared" si="12"/>
        <v>0</v>
      </c>
      <c r="S164" s="169">
        <v>0</v>
      </c>
      <c r="T164" s="170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71" t="s">
        <v>138</v>
      </c>
      <c r="AT164" s="171" t="s">
        <v>134</v>
      </c>
      <c r="AU164" s="171" t="s">
        <v>139</v>
      </c>
      <c r="AY164" s="14" t="s">
        <v>131</v>
      </c>
      <c r="BE164" s="172">
        <f t="shared" si="14"/>
        <v>0</v>
      </c>
      <c r="BF164" s="172">
        <f t="shared" si="15"/>
        <v>0</v>
      </c>
      <c r="BG164" s="172">
        <f t="shared" si="16"/>
        <v>0</v>
      </c>
      <c r="BH164" s="172">
        <f t="shared" si="17"/>
        <v>0</v>
      </c>
      <c r="BI164" s="172">
        <f t="shared" si="18"/>
        <v>0</v>
      </c>
      <c r="BJ164" s="14" t="s">
        <v>139</v>
      </c>
      <c r="BK164" s="173">
        <f t="shared" si="19"/>
        <v>0</v>
      </c>
      <c r="BL164" s="14" t="s">
        <v>138</v>
      </c>
      <c r="BM164" s="171" t="s">
        <v>229</v>
      </c>
    </row>
    <row r="165" spans="1:65" s="2" customFormat="1" ht="21.75" customHeight="1">
      <c r="A165" s="30"/>
      <c r="B165" s="159"/>
      <c r="C165" s="160" t="s">
        <v>234</v>
      </c>
      <c r="D165" s="160" t="s">
        <v>134</v>
      </c>
      <c r="E165" s="161" t="s">
        <v>231</v>
      </c>
      <c r="F165" s="162" t="s">
        <v>232</v>
      </c>
      <c r="G165" s="163" t="s">
        <v>209</v>
      </c>
      <c r="H165" s="164">
        <v>0.29499999999999998</v>
      </c>
      <c r="I165" s="165"/>
      <c r="J165" s="164">
        <f t="shared" si="10"/>
        <v>0</v>
      </c>
      <c r="K165" s="166"/>
      <c r="L165" s="31"/>
      <c r="M165" s="167" t="s">
        <v>1</v>
      </c>
      <c r="N165" s="168" t="s">
        <v>39</v>
      </c>
      <c r="O165" s="56"/>
      <c r="P165" s="169">
        <f t="shared" si="11"/>
        <v>0</v>
      </c>
      <c r="Q165" s="169">
        <v>0</v>
      </c>
      <c r="R165" s="169">
        <f t="shared" si="12"/>
        <v>0</v>
      </c>
      <c r="S165" s="169">
        <v>0</v>
      </c>
      <c r="T165" s="170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71" t="s">
        <v>138</v>
      </c>
      <c r="AT165" s="171" t="s">
        <v>134</v>
      </c>
      <c r="AU165" s="171" t="s">
        <v>139</v>
      </c>
      <c r="AY165" s="14" t="s">
        <v>131</v>
      </c>
      <c r="BE165" s="172">
        <f t="shared" si="14"/>
        <v>0</v>
      </c>
      <c r="BF165" s="172">
        <f t="shared" si="15"/>
        <v>0</v>
      </c>
      <c r="BG165" s="172">
        <f t="shared" si="16"/>
        <v>0</v>
      </c>
      <c r="BH165" s="172">
        <f t="shared" si="17"/>
        <v>0</v>
      </c>
      <c r="BI165" s="172">
        <f t="shared" si="18"/>
        <v>0</v>
      </c>
      <c r="BJ165" s="14" t="s">
        <v>139</v>
      </c>
      <c r="BK165" s="173">
        <f t="shared" si="19"/>
        <v>0</v>
      </c>
      <c r="BL165" s="14" t="s">
        <v>138</v>
      </c>
      <c r="BM165" s="171" t="s">
        <v>233</v>
      </c>
    </row>
    <row r="166" spans="1:65" s="2" customFormat="1" ht="16.5" customHeight="1">
      <c r="A166" s="30"/>
      <c r="B166" s="159"/>
      <c r="C166" s="160" t="s">
        <v>240</v>
      </c>
      <c r="D166" s="160" t="s">
        <v>134</v>
      </c>
      <c r="E166" s="161" t="s">
        <v>235</v>
      </c>
      <c r="F166" s="162" t="s">
        <v>236</v>
      </c>
      <c r="G166" s="163" t="s">
        <v>162</v>
      </c>
      <c r="H166" s="164">
        <v>1</v>
      </c>
      <c r="I166" s="165"/>
      <c r="J166" s="164">
        <f t="shared" si="10"/>
        <v>0</v>
      </c>
      <c r="K166" s="166"/>
      <c r="L166" s="31"/>
      <c r="M166" s="167" t="s">
        <v>1</v>
      </c>
      <c r="N166" s="168" t="s">
        <v>39</v>
      </c>
      <c r="O166" s="56"/>
      <c r="P166" s="169">
        <f t="shared" si="11"/>
        <v>0</v>
      </c>
      <c r="Q166" s="169">
        <v>0</v>
      </c>
      <c r="R166" s="169">
        <f t="shared" si="12"/>
        <v>0</v>
      </c>
      <c r="S166" s="169">
        <v>0</v>
      </c>
      <c r="T166" s="170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71" t="s">
        <v>138</v>
      </c>
      <c r="AT166" s="171" t="s">
        <v>134</v>
      </c>
      <c r="AU166" s="171" t="s">
        <v>139</v>
      </c>
      <c r="AY166" s="14" t="s">
        <v>131</v>
      </c>
      <c r="BE166" s="172">
        <f t="shared" si="14"/>
        <v>0</v>
      </c>
      <c r="BF166" s="172">
        <f t="shared" si="15"/>
        <v>0</v>
      </c>
      <c r="BG166" s="172">
        <f t="shared" si="16"/>
        <v>0</v>
      </c>
      <c r="BH166" s="172">
        <f t="shared" si="17"/>
        <v>0</v>
      </c>
      <c r="BI166" s="172">
        <f t="shared" si="18"/>
        <v>0</v>
      </c>
      <c r="BJ166" s="14" t="s">
        <v>139</v>
      </c>
      <c r="BK166" s="173">
        <f t="shared" si="19"/>
        <v>0</v>
      </c>
      <c r="BL166" s="14" t="s">
        <v>138</v>
      </c>
      <c r="BM166" s="171" t="s">
        <v>237</v>
      </c>
    </row>
    <row r="167" spans="1:65" s="12" customFormat="1" ht="22.9" customHeight="1">
      <c r="B167" s="146"/>
      <c r="D167" s="147" t="s">
        <v>72</v>
      </c>
      <c r="E167" s="157" t="s">
        <v>238</v>
      </c>
      <c r="F167" s="157" t="s">
        <v>239</v>
      </c>
      <c r="I167" s="149"/>
      <c r="J167" s="158">
        <f>BK167</f>
        <v>0</v>
      </c>
      <c r="L167" s="146"/>
      <c r="M167" s="151"/>
      <c r="N167" s="152"/>
      <c r="O167" s="152"/>
      <c r="P167" s="153">
        <f>P168</f>
        <v>0</v>
      </c>
      <c r="Q167" s="152"/>
      <c r="R167" s="153">
        <f>R168</f>
        <v>0</v>
      </c>
      <c r="S167" s="152"/>
      <c r="T167" s="154">
        <f>T168</f>
        <v>0</v>
      </c>
      <c r="AR167" s="147" t="s">
        <v>81</v>
      </c>
      <c r="AT167" s="155" t="s">
        <v>72</v>
      </c>
      <c r="AU167" s="155" t="s">
        <v>81</v>
      </c>
      <c r="AY167" s="147" t="s">
        <v>131</v>
      </c>
      <c r="BK167" s="156">
        <f>BK168</f>
        <v>0</v>
      </c>
    </row>
    <row r="168" spans="1:65" s="2" customFormat="1" ht="21.75" customHeight="1">
      <c r="A168" s="30"/>
      <c r="B168" s="159"/>
      <c r="C168" s="160" t="s">
        <v>248</v>
      </c>
      <c r="D168" s="160" t="s">
        <v>134</v>
      </c>
      <c r="E168" s="161" t="s">
        <v>241</v>
      </c>
      <c r="F168" s="162" t="s">
        <v>242</v>
      </c>
      <c r="G168" s="163" t="s">
        <v>209</v>
      </c>
      <c r="H168" s="164">
        <v>2.65</v>
      </c>
      <c r="I168" s="165"/>
      <c r="J168" s="164">
        <f>ROUND(I168*H168,3)</f>
        <v>0</v>
      </c>
      <c r="K168" s="166"/>
      <c r="L168" s="31"/>
      <c r="M168" s="167" t="s">
        <v>1</v>
      </c>
      <c r="N168" s="168" t="s">
        <v>39</v>
      </c>
      <c r="O168" s="56"/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71" t="s">
        <v>138</v>
      </c>
      <c r="AT168" s="171" t="s">
        <v>134</v>
      </c>
      <c r="AU168" s="171" t="s">
        <v>139</v>
      </c>
      <c r="AY168" s="14" t="s">
        <v>131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139</v>
      </c>
      <c r="BK168" s="173">
        <f>ROUND(I168*H168,3)</f>
        <v>0</v>
      </c>
      <c r="BL168" s="14" t="s">
        <v>138</v>
      </c>
      <c r="BM168" s="171" t="s">
        <v>243</v>
      </c>
    </row>
    <row r="169" spans="1:65" s="12" customFormat="1" ht="25.9" customHeight="1">
      <c r="B169" s="146"/>
      <c r="D169" s="147" t="s">
        <v>72</v>
      </c>
      <c r="E169" s="148" t="s">
        <v>244</v>
      </c>
      <c r="F169" s="148" t="s">
        <v>245</v>
      </c>
      <c r="I169" s="149"/>
      <c r="J169" s="150">
        <f>BK169</f>
        <v>0</v>
      </c>
      <c r="L169" s="146"/>
      <c r="M169" s="151"/>
      <c r="N169" s="152"/>
      <c r="O169" s="152"/>
      <c r="P169" s="153">
        <f>P170+P175+P187+P212+P215+P220+P228+P232+P234+P243+P252</f>
        <v>0</v>
      </c>
      <c r="Q169" s="152"/>
      <c r="R169" s="153">
        <f>R170+R175+R187+R212+R215+R220+R228+R232+R234+R243+R252</f>
        <v>1.3329930099999998</v>
      </c>
      <c r="S169" s="152"/>
      <c r="T169" s="154">
        <f>T170+T175+T187+T212+T215+T220+T228+T232+T234+T243+T252</f>
        <v>0.36378500000000003</v>
      </c>
      <c r="AR169" s="147" t="s">
        <v>139</v>
      </c>
      <c r="AT169" s="155" t="s">
        <v>72</v>
      </c>
      <c r="AU169" s="155" t="s">
        <v>73</v>
      </c>
      <c r="AY169" s="147" t="s">
        <v>131</v>
      </c>
      <c r="BK169" s="156">
        <f>BK170+BK175+BK187+BK212+BK215+BK220+BK228+BK232+BK234+BK243+BK252</f>
        <v>0</v>
      </c>
    </row>
    <row r="170" spans="1:65" s="12" customFormat="1" ht="22.9" customHeight="1">
      <c r="B170" s="146"/>
      <c r="D170" s="147" t="s">
        <v>72</v>
      </c>
      <c r="E170" s="157" t="s">
        <v>246</v>
      </c>
      <c r="F170" s="157" t="s">
        <v>247</v>
      </c>
      <c r="I170" s="149"/>
      <c r="J170" s="158">
        <f>BK170</f>
        <v>0</v>
      </c>
      <c r="L170" s="146"/>
      <c r="M170" s="151"/>
      <c r="N170" s="152"/>
      <c r="O170" s="152"/>
      <c r="P170" s="153">
        <f>SUM(P171:P174)</f>
        <v>0</v>
      </c>
      <c r="Q170" s="152"/>
      <c r="R170" s="153">
        <f>SUM(R171:R174)</f>
        <v>1.584E-2</v>
      </c>
      <c r="S170" s="152"/>
      <c r="T170" s="154">
        <f>SUM(T171:T174)</f>
        <v>0.13792499999999999</v>
      </c>
      <c r="AR170" s="147" t="s">
        <v>139</v>
      </c>
      <c r="AT170" s="155" t="s">
        <v>72</v>
      </c>
      <c r="AU170" s="155" t="s">
        <v>81</v>
      </c>
      <c r="AY170" s="147" t="s">
        <v>131</v>
      </c>
      <c r="BK170" s="156">
        <f>SUM(BK171:BK174)</f>
        <v>0</v>
      </c>
    </row>
    <row r="171" spans="1:65" s="2" customFormat="1" ht="21.75" customHeight="1">
      <c r="A171" s="30"/>
      <c r="B171" s="159"/>
      <c r="C171" s="160" t="s">
        <v>253</v>
      </c>
      <c r="D171" s="160" t="s">
        <v>134</v>
      </c>
      <c r="E171" s="161" t="s">
        <v>249</v>
      </c>
      <c r="F171" s="162" t="s">
        <v>250</v>
      </c>
      <c r="G171" s="163" t="s">
        <v>251</v>
      </c>
      <c r="H171" s="164">
        <v>1</v>
      </c>
      <c r="I171" s="165"/>
      <c r="J171" s="164">
        <f>ROUND(I171*H171,3)</f>
        <v>0</v>
      </c>
      <c r="K171" s="166"/>
      <c r="L171" s="31"/>
      <c r="M171" s="167" t="s">
        <v>1</v>
      </c>
      <c r="N171" s="168" t="s">
        <v>39</v>
      </c>
      <c r="O171" s="56"/>
      <c r="P171" s="169">
        <f>O171*H171</f>
        <v>0</v>
      </c>
      <c r="Q171" s="169">
        <v>0</v>
      </c>
      <c r="R171" s="169">
        <f>Q171*H171</f>
        <v>0</v>
      </c>
      <c r="S171" s="169">
        <v>0</v>
      </c>
      <c r="T171" s="170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71" t="s">
        <v>198</v>
      </c>
      <c r="AT171" s="171" t="s">
        <v>134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3">
        <f>ROUND(I171*H171,3)</f>
        <v>0</v>
      </c>
      <c r="BL171" s="14" t="s">
        <v>198</v>
      </c>
      <c r="BM171" s="171" t="s">
        <v>252</v>
      </c>
    </row>
    <row r="172" spans="1:65" s="2" customFormat="1" ht="21.75" customHeight="1">
      <c r="A172" s="30"/>
      <c r="B172" s="159"/>
      <c r="C172" s="160" t="s">
        <v>258</v>
      </c>
      <c r="D172" s="160" t="s">
        <v>134</v>
      </c>
      <c r="E172" s="161" t="s">
        <v>254</v>
      </c>
      <c r="F172" s="162" t="s">
        <v>255</v>
      </c>
      <c r="G172" s="163" t="s">
        <v>256</v>
      </c>
      <c r="H172" s="164">
        <v>4.5</v>
      </c>
      <c r="I172" s="165"/>
      <c r="J172" s="164">
        <f>ROUND(I172*H172,3)</f>
        <v>0</v>
      </c>
      <c r="K172" s="166"/>
      <c r="L172" s="31"/>
      <c r="M172" s="167" t="s">
        <v>1</v>
      </c>
      <c r="N172" s="168" t="s">
        <v>39</v>
      </c>
      <c r="O172" s="56"/>
      <c r="P172" s="169">
        <f>O172*H172</f>
        <v>0</v>
      </c>
      <c r="Q172" s="169">
        <v>0</v>
      </c>
      <c r="R172" s="169">
        <f>Q172*H172</f>
        <v>0</v>
      </c>
      <c r="S172" s="169">
        <v>3.065E-2</v>
      </c>
      <c r="T172" s="170">
        <f>S172*H172</f>
        <v>0.13792499999999999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71" t="s">
        <v>198</v>
      </c>
      <c r="AT172" s="171" t="s">
        <v>134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3">
        <f>ROUND(I172*H172,3)</f>
        <v>0</v>
      </c>
      <c r="BL172" s="14" t="s">
        <v>198</v>
      </c>
      <c r="BM172" s="171" t="s">
        <v>257</v>
      </c>
    </row>
    <row r="173" spans="1:65" s="2" customFormat="1" ht="21.75" customHeight="1">
      <c r="A173" s="30"/>
      <c r="B173" s="159"/>
      <c r="C173" s="160" t="s">
        <v>262</v>
      </c>
      <c r="D173" s="160" t="s">
        <v>134</v>
      </c>
      <c r="E173" s="161" t="s">
        <v>259</v>
      </c>
      <c r="F173" s="162" t="s">
        <v>260</v>
      </c>
      <c r="G173" s="163" t="s">
        <v>256</v>
      </c>
      <c r="H173" s="164">
        <v>4.5</v>
      </c>
      <c r="I173" s="165"/>
      <c r="J173" s="164">
        <f>ROUND(I173*H173,3)</f>
        <v>0</v>
      </c>
      <c r="K173" s="166"/>
      <c r="L173" s="31"/>
      <c r="M173" s="167" t="s">
        <v>1</v>
      </c>
      <c r="N173" s="168" t="s">
        <v>39</v>
      </c>
      <c r="O173" s="56"/>
      <c r="P173" s="169">
        <f>O173*H173</f>
        <v>0</v>
      </c>
      <c r="Q173" s="169">
        <v>3.5200000000000001E-3</v>
      </c>
      <c r="R173" s="169">
        <f>Q173*H173</f>
        <v>1.584E-2</v>
      </c>
      <c r="S173" s="169">
        <v>0</v>
      </c>
      <c r="T173" s="170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71" t="s">
        <v>198</v>
      </c>
      <c r="AT173" s="171" t="s">
        <v>134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3">
        <f>ROUND(I173*H173,3)</f>
        <v>0</v>
      </c>
      <c r="BL173" s="14" t="s">
        <v>198</v>
      </c>
      <c r="BM173" s="171" t="s">
        <v>261</v>
      </c>
    </row>
    <row r="174" spans="1:65" s="2" customFormat="1" ht="21.75" customHeight="1">
      <c r="A174" s="30"/>
      <c r="B174" s="159"/>
      <c r="C174" s="160" t="s">
        <v>268</v>
      </c>
      <c r="D174" s="160" t="s">
        <v>134</v>
      </c>
      <c r="E174" s="161" t="s">
        <v>263</v>
      </c>
      <c r="F174" s="162" t="s">
        <v>264</v>
      </c>
      <c r="G174" s="163" t="s">
        <v>209</v>
      </c>
      <c r="H174" s="164">
        <v>1.6E-2</v>
      </c>
      <c r="I174" s="165"/>
      <c r="J174" s="164">
        <f>ROUND(I174*H174,3)</f>
        <v>0</v>
      </c>
      <c r="K174" s="166"/>
      <c r="L174" s="31"/>
      <c r="M174" s="167" t="s">
        <v>1</v>
      </c>
      <c r="N174" s="168" t="s">
        <v>39</v>
      </c>
      <c r="O174" s="56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71" t="s">
        <v>198</v>
      </c>
      <c r="AT174" s="171" t="s">
        <v>134</v>
      </c>
      <c r="AU174" s="171" t="s">
        <v>139</v>
      </c>
      <c r="AY174" s="14" t="s">
        <v>131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139</v>
      </c>
      <c r="BK174" s="173">
        <f>ROUND(I174*H174,3)</f>
        <v>0</v>
      </c>
      <c r="BL174" s="14" t="s">
        <v>198</v>
      </c>
      <c r="BM174" s="171" t="s">
        <v>265</v>
      </c>
    </row>
    <row r="175" spans="1:65" s="12" customFormat="1" ht="22.9" customHeight="1">
      <c r="B175" s="146"/>
      <c r="D175" s="147" t="s">
        <v>72</v>
      </c>
      <c r="E175" s="157" t="s">
        <v>266</v>
      </c>
      <c r="F175" s="157" t="s">
        <v>267</v>
      </c>
      <c r="I175" s="149"/>
      <c r="J175" s="158">
        <f>BK175</f>
        <v>0</v>
      </c>
      <c r="L175" s="146"/>
      <c r="M175" s="151"/>
      <c r="N175" s="152"/>
      <c r="O175" s="152"/>
      <c r="P175" s="153">
        <f>SUM(P176:P186)</f>
        <v>0</v>
      </c>
      <c r="Q175" s="152"/>
      <c r="R175" s="153">
        <f>SUM(R176:R186)</f>
        <v>1.8410000000000003E-2</v>
      </c>
      <c r="S175" s="152"/>
      <c r="T175" s="154">
        <f>SUM(T176:T186)</f>
        <v>6.0299999999999999E-2</v>
      </c>
      <c r="AR175" s="147" t="s">
        <v>139</v>
      </c>
      <c r="AT175" s="155" t="s">
        <v>72</v>
      </c>
      <c r="AU175" s="155" t="s">
        <v>81</v>
      </c>
      <c r="AY175" s="147" t="s">
        <v>131</v>
      </c>
      <c r="BK175" s="156">
        <f>SUM(BK176:BK186)</f>
        <v>0</v>
      </c>
    </row>
    <row r="176" spans="1:65" s="2" customFormat="1" ht="16.5" customHeight="1">
      <c r="A176" s="30"/>
      <c r="B176" s="159"/>
      <c r="C176" s="160" t="s">
        <v>272</v>
      </c>
      <c r="D176" s="160" t="s">
        <v>134</v>
      </c>
      <c r="E176" s="161" t="s">
        <v>269</v>
      </c>
      <c r="F176" s="162" t="s">
        <v>270</v>
      </c>
      <c r="G176" s="163" t="s">
        <v>251</v>
      </c>
      <c r="H176" s="164">
        <v>1</v>
      </c>
      <c r="I176" s="165"/>
      <c r="J176" s="164">
        <f t="shared" ref="J176:J186" si="20">ROUND(I176*H176,3)</f>
        <v>0</v>
      </c>
      <c r="K176" s="166"/>
      <c r="L176" s="31"/>
      <c r="M176" s="167" t="s">
        <v>1</v>
      </c>
      <c r="N176" s="168" t="s">
        <v>39</v>
      </c>
      <c r="O176" s="56"/>
      <c r="P176" s="169">
        <f t="shared" ref="P176:P186" si="21">O176*H176</f>
        <v>0</v>
      </c>
      <c r="Q176" s="169">
        <v>0</v>
      </c>
      <c r="R176" s="169">
        <f t="shared" ref="R176:R186" si="22">Q176*H176</f>
        <v>0</v>
      </c>
      <c r="S176" s="169">
        <v>0</v>
      </c>
      <c r="T176" s="170">
        <f t="shared" ref="T176:T186" si="23"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71" t="s">
        <v>198</v>
      </c>
      <c r="AT176" s="171" t="s">
        <v>134</v>
      </c>
      <c r="AU176" s="171" t="s">
        <v>139</v>
      </c>
      <c r="AY176" s="14" t="s">
        <v>131</v>
      </c>
      <c r="BE176" s="172">
        <f t="shared" ref="BE176:BE186" si="24">IF(N176="základná",J176,0)</f>
        <v>0</v>
      </c>
      <c r="BF176" s="172">
        <f t="shared" ref="BF176:BF186" si="25">IF(N176="znížená",J176,0)</f>
        <v>0</v>
      </c>
      <c r="BG176" s="172">
        <f t="shared" ref="BG176:BG186" si="26">IF(N176="zákl. prenesená",J176,0)</f>
        <v>0</v>
      </c>
      <c r="BH176" s="172">
        <f t="shared" ref="BH176:BH186" si="27">IF(N176="zníž. prenesená",J176,0)</f>
        <v>0</v>
      </c>
      <c r="BI176" s="172">
        <f t="shared" ref="BI176:BI186" si="28">IF(N176="nulová",J176,0)</f>
        <v>0</v>
      </c>
      <c r="BJ176" s="14" t="s">
        <v>139</v>
      </c>
      <c r="BK176" s="173">
        <f t="shared" ref="BK176:BK186" si="29">ROUND(I176*H176,3)</f>
        <v>0</v>
      </c>
      <c r="BL176" s="14" t="s">
        <v>198</v>
      </c>
      <c r="BM176" s="171" t="s">
        <v>271</v>
      </c>
    </row>
    <row r="177" spans="1:65" s="2" customFormat="1" ht="21.75" customHeight="1">
      <c r="A177" s="30"/>
      <c r="B177" s="159"/>
      <c r="C177" s="160" t="s">
        <v>276</v>
      </c>
      <c r="D177" s="160" t="s">
        <v>134</v>
      </c>
      <c r="E177" s="161" t="s">
        <v>273</v>
      </c>
      <c r="F177" s="162" t="s">
        <v>274</v>
      </c>
      <c r="G177" s="163" t="s">
        <v>256</v>
      </c>
      <c r="H177" s="164">
        <v>9</v>
      </c>
      <c r="I177" s="165"/>
      <c r="J177" s="164">
        <f t="shared" si="20"/>
        <v>0</v>
      </c>
      <c r="K177" s="166"/>
      <c r="L177" s="31"/>
      <c r="M177" s="167" t="s">
        <v>1</v>
      </c>
      <c r="N177" s="168" t="s">
        <v>39</v>
      </c>
      <c r="O177" s="56"/>
      <c r="P177" s="169">
        <f t="shared" si="21"/>
        <v>0</v>
      </c>
      <c r="Q177" s="169">
        <v>0</v>
      </c>
      <c r="R177" s="169">
        <f t="shared" si="22"/>
        <v>0</v>
      </c>
      <c r="S177" s="169">
        <v>6.7000000000000002E-3</v>
      </c>
      <c r="T177" s="170">
        <f t="shared" si="23"/>
        <v>6.0299999999999999E-2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71" t="s">
        <v>198</v>
      </c>
      <c r="AT177" s="171" t="s">
        <v>134</v>
      </c>
      <c r="AU177" s="171" t="s">
        <v>139</v>
      </c>
      <c r="AY177" s="14" t="s">
        <v>131</v>
      </c>
      <c r="BE177" s="172">
        <f t="shared" si="24"/>
        <v>0</v>
      </c>
      <c r="BF177" s="172">
        <f t="shared" si="25"/>
        <v>0</v>
      </c>
      <c r="BG177" s="172">
        <f t="shared" si="26"/>
        <v>0</v>
      </c>
      <c r="BH177" s="172">
        <f t="shared" si="27"/>
        <v>0</v>
      </c>
      <c r="BI177" s="172">
        <f t="shared" si="28"/>
        <v>0</v>
      </c>
      <c r="BJ177" s="14" t="s">
        <v>139</v>
      </c>
      <c r="BK177" s="173">
        <f t="shared" si="29"/>
        <v>0</v>
      </c>
      <c r="BL177" s="14" t="s">
        <v>198</v>
      </c>
      <c r="BM177" s="171" t="s">
        <v>275</v>
      </c>
    </row>
    <row r="178" spans="1:65" s="2" customFormat="1" ht="21.75" customHeight="1">
      <c r="A178" s="30"/>
      <c r="B178" s="159"/>
      <c r="C178" s="160" t="s">
        <v>280</v>
      </c>
      <c r="D178" s="160" t="s">
        <v>134</v>
      </c>
      <c r="E178" s="161" t="s">
        <v>277</v>
      </c>
      <c r="F178" s="162" t="s">
        <v>278</v>
      </c>
      <c r="G178" s="163" t="s">
        <v>256</v>
      </c>
      <c r="H178" s="164">
        <v>26.9</v>
      </c>
      <c r="I178" s="165"/>
      <c r="J178" s="164">
        <f t="shared" si="20"/>
        <v>0</v>
      </c>
      <c r="K178" s="166"/>
      <c r="L178" s="31"/>
      <c r="M178" s="167" t="s">
        <v>1</v>
      </c>
      <c r="N178" s="168" t="s">
        <v>39</v>
      </c>
      <c r="O178" s="56"/>
      <c r="P178" s="169">
        <f t="shared" si="21"/>
        <v>0</v>
      </c>
      <c r="Q178" s="169">
        <v>0</v>
      </c>
      <c r="R178" s="169">
        <f t="shared" si="22"/>
        <v>0</v>
      </c>
      <c r="S178" s="169">
        <v>0</v>
      </c>
      <c r="T178" s="170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71" t="s">
        <v>198</v>
      </c>
      <c r="AT178" s="171" t="s">
        <v>134</v>
      </c>
      <c r="AU178" s="171" t="s">
        <v>139</v>
      </c>
      <c r="AY178" s="14" t="s">
        <v>131</v>
      </c>
      <c r="BE178" s="172">
        <f t="shared" si="24"/>
        <v>0</v>
      </c>
      <c r="BF178" s="172">
        <f t="shared" si="25"/>
        <v>0</v>
      </c>
      <c r="BG178" s="172">
        <f t="shared" si="26"/>
        <v>0</v>
      </c>
      <c r="BH178" s="172">
        <f t="shared" si="27"/>
        <v>0</v>
      </c>
      <c r="BI178" s="172">
        <f t="shared" si="28"/>
        <v>0</v>
      </c>
      <c r="BJ178" s="14" t="s">
        <v>139</v>
      </c>
      <c r="BK178" s="173">
        <f t="shared" si="29"/>
        <v>0</v>
      </c>
      <c r="BL178" s="14" t="s">
        <v>198</v>
      </c>
      <c r="BM178" s="171" t="s">
        <v>279</v>
      </c>
    </row>
    <row r="179" spans="1:65" s="2" customFormat="1" ht="21.75" customHeight="1">
      <c r="A179" s="30"/>
      <c r="B179" s="159"/>
      <c r="C179" s="174" t="s">
        <v>284</v>
      </c>
      <c r="D179" s="174" t="s">
        <v>165</v>
      </c>
      <c r="E179" s="175" t="s">
        <v>281</v>
      </c>
      <c r="F179" s="176" t="s">
        <v>282</v>
      </c>
      <c r="G179" s="177" t="s">
        <v>256</v>
      </c>
      <c r="H179" s="178">
        <v>26.9</v>
      </c>
      <c r="I179" s="179"/>
      <c r="J179" s="178">
        <f t="shared" si="20"/>
        <v>0</v>
      </c>
      <c r="K179" s="180"/>
      <c r="L179" s="181"/>
      <c r="M179" s="182" t="s">
        <v>1</v>
      </c>
      <c r="N179" s="183" t="s">
        <v>39</v>
      </c>
      <c r="O179" s="56"/>
      <c r="P179" s="169">
        <f t="shared" si="21"/>
        <v>0</v>
      </c>
      <c r="Q179" s="169">
        <v>1.1E-4</v>
      </c>
      <c r="R179" s="169">
        <f t="shared" si="22"/>
        <v>2.9589999999999998E-3</v>
      </c>
      <c r="S179" s="169">
        <v>0</v>
      </c>
      <c r="T179" s="170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71" t="s">
        <v>272</v>
      </c>
      <c r="AT179" s="171" t="s">
        <v>165</v>
      </c>
      <c r="AU179" s="171" t="s">
        <v>139</v>
      </c>
      <c r="AY179" s="14" t="s">
        <v>131</v>
      </c>
      <c r="BE179" s="172">
        <f t="shared" si="24"/>
        <v>0</v>
      </c>
      <c r="BF179" s="172">
        <f t="shared" si="25"/>
        <v>0</v>
      </c>
      <c r="BG179" s="172">
        <f t="shared" si="26"/>
        <v>0</v>
      </c>
      <c r="BH179" s="172">
        <f t="shared" si="27"/>
        <v>0</v>
      </c>
      <c r="BI179" s="172">
        <f t="shared" si="28"/>
        <v>0</v>
      </c>
      <c r="BJ179" s="14" t="s">
        <v>139</v>
      </c>
      <c r="BK179" s="173">
        <f t="shared" si="29"/>
        <v>0</v>
      </c>
      <c r="BL179" s="14" t="s">
        <v>198</v>
      </c>
      <c r="BM179" s="171" t="s">
        <v>283</v>
      </c>
    </row>
    <row r="180" spans="1:65" s="2" customFormat="1" ht="21.75" customHeight="1">
      <c r="A180" s="30"/>
      <c r="B180" s="159"/>
      <c r="C180" s="160" t="s">
        <v>288</v>
      </c>
      <c r="D180" s="160" t="s">
        <v>134</v>
      </c>
      <c r="E180" s="161" t="s">
        <v>285</v>
      </c>
      <c r="F180" s="162" t="s">
        <v>286</v>
      </c>
      <c r="G180" s="163" t="s">
        <v>256</v>
      </c>
      <c r="H180" s="164">
        <v>10</v>
      </c>
      <c r="I180" s="165"/>
      <c r="J180" s="164">
        <f t="shared" si="20"/>
        <v>0</v>
      </c>
      <c r="K180" s="166"/>
      <c r="L180" s="31"/>
      <c r="M180" s="167" t="s">
        <v>1</v>
      </c>
      <c r="N180" s="168" t="s">
        <v>39</v>
      </c>
      <c r="O180" s="56"/>
      <c r="P180" s="169">
        <f t="shared" si="21"/>
        <v>0</v>
      </c>
      <c r="Q180" s="169">
        <v>2.0000000000000002E-5</v>
      </c>
      <c r="R180" s="169">
        <f t="shared" si="22"/>
        <v>2.0000000000000001E-4</v>
      </c>
      <c r="S180" s="169">
        <v>0</v>
      </c>
      <c r="T180" s="170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71" t="s">
        <v>198</v>
      </c>
      <c r="AT180" s="171" t="s">
        <v>134</v>
      </c>
      <c r="AU180" s="171" t="s">
        <v>139</v>
      </c>
      <c r="AY180" s="14" t="s">
        <v>131</v>
      </c>
      <c r="BE180" s="172">
        <f t="shared" si="24"/>
        <v>0</v>
      </c>
      <c r="BF180" s="172">
        <f t="shared" si="25"/>
        <v>0</v>
      </c>
      <c r="BG180" s="172">
        <f t="shared" si="26"/>
        <v>0</v>
      </c>
      <c r="BH180" s="172">
        <f t="shared" si="27"/>
        <v>0</v>
      </c>
      <c r="BI180" s="172">
        <f t="shared" si="28"/>
        <v>0</v>
      </c>
      <c r="BJ180" s="14" t="s">
        <v>139</v>
      </c>
      <c r="BK180" s="173">
        <f t="shared" si="29"/>
        <v>0</v>
      </c>
      <c r="BL180" s="14" t="s">
        <v>198</v>
      </c>
      <c r="BM180" s="171" t="s">
        <v>287</v>
      </c>
    </row>
    <row r="181" spans="1:65" s="2" customFormat="1" ht="21.75" customHeight="1">
      <c r="A181" s="30"/>
      <c r="B181" s="159"/>
      <c r="C181" s="174" t="s">
        <v>292</v>
      </c>
      <c r="D181" s="174" t="s">
        <v>165</v>
      </c>
      <c r="E181" s="175" t="s">
        <v>289</v>
      </c>
      <c r="F181" s="176" t="s">
        <v>290</v>
      </c>
      <c r="G181" s="177" t="s">
        <v>256</v>
      </c>
      <c r="H181" s="178">
        <v>10</v>
      </c>
      <c r="I181" s="179"/>
      <c r="J181" s="178">
        <f t="shared" si="20"/>
        <v>0</v>
      </c>
      <c r="K181" s="180"/>
      <c r="L181" s="181"/>
      <c r="M181" s="182" t="s">
        <v>1</v>
      </c>
      <c r="N181" s="183" t="s">
        <v>39</v>
      </c>
      <c r="O181" s="56"/>
      <c r="P181" s="169">
        <f t="shared" si="21"/>
        <v>0</v>
      </c>
      <c r="Q181" s="169">
        <v>4.0999999999999999E-4</v>
      </c>
      <c r="R181" s="169">
        <f t="shared" si="22"/>
        <v>4.0999999999999995E-3</v>
      </c>
      <c r="S181" s="169">
        <v>0</v>
      </c>
      <c r="T181" s="170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71" t="s">
        <v>272</v>
      </c>
      <c r="AT181" s="171" t="s">
        <v>165</v>
      </c>
      <c r="AU181" s="171" t="s">
        <v>139</v>
      </c>
      <c r="AY181" s="14" t="s">
        <v>131</v>
      </c>
      <c r="BE181" s="172">
        <f t="shared" si="24"/>
        <v>0</v>
      </c>
      <c r="BF181" s="172">
        <f t="shared" si="25"/>
        <v>0</v>
      </c>
      <c r="BG181" s="172">
        <f t="shared" si="26"/>
        <v>0</v>
      </c>
      <c r="BH181" s="172">
        <f t="shared" si="27"/>
        <v>0</v>
      </c>
      <c r="BI181" s="172">
        <f t="shared" si="28"/>
        <v>0</v>
      </c>
      <c r="BJ181" s="14" t="s">
        <v>139</v>
      </c>
      <c r="BK181" s="173">
        <f t="shared" si="29"/>
        <v>0</v>
      </c>
      <c r="BL181" s="14" t="s">
        <v>198</v>
      </c>
      <c r="BM181" s="171" t="s">
        <v>291</v>
      </c>
    </row>
    <row r="182" spans="1:65" s="2" customFormat="1" ht="16.5" customHeight="1">
      <c r="A182" s="30"/>
      <c r="B182" s="159"/>
      <c r="C182" s="160" t="s">
        <v>296</v>
      </c>
      <c r="D182" s="160" t="s">
        <v>134</v>
      </c>
      <c r="E182" s="161" t="s">
        <v>293</v>
      </c>
      <c r="F182" s="162" t="s">
        <v>294</v>
      </c>
      <c r="G182" s="163" t="s">
        <v>256</v>
      </c>
      <c r="H182" s="164">
        <v>9</v>
      </c>
      <c r="I182" s="165"/>
      <c r="J182" s="164">
        <f t="shared" si="20"/>
        <v>0</v>
      </c>
      <c r="K182" s="166"/>
      <c r="L182" s="31"/>
      <c r="M182" s="167" t="s">
        <v>1</v>
      </c>
      <c r="N182" s="168" t="s">
        <v>39</v>
      </c>
      <c r="O182" s="56"/>
      <c r="P182" s="169">
        <f t="shared" si="21"/>
        <v>0</v>
      </c>
      <c r="Q182" s="169">
        <v>9.0000000000000006E-5</v>
      </c>
      <c r="R182" s="169">
        <f t="shared" si="22"/>
        <v>8.1000000000000006E-4</v>
      </c>
      <c r="S182" s="169">
        <v>0</v>
      </c>
      <c r="T182" s="170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71" t="s">
        <v>198</v>
      </c>
      <c r="AT182" s="171" t="s">
        <v>134</v>
      </c>
      <c r="AU182" s="171" t="s">
        <v>139</v>
      </c>
      <c r="AY182" s="14" t="s">
        <v>131</v>
      </c>
      <c r="BE182" s="172">
        <f t="shared" si="24"/>
        <v>0</v>
      </c>
      <c r="BF182" s="172">
        <f t="shared" si="25"/>
        <v>0</v>
      </c>
      <c r="BG182" s="172">
        <f t="shared" si="26"/>
        <v>0</v>
      </c>
      <c r="BH182" s="172">
        <f t="shared" si="27"/>
        <v>0</v>
      </c>
      <c r="BI182" s="172">
        <f t="shared" si="28"/>
        <v>0</v>
      </c>
      <c r="BJ182" s="14" t="s">
        <v>139</v>
      </c>
      <c r="BK182" s="173">
        <f t="shared" si="29"/>
        <v>0</v>
      </c>
      <c r="BL182" s="14" t="s">
        <v>198</v>
      </c>
      <c r="BM182" s="171" t="s">
        <v>295</v>
      </c>
    </row>
    <row r="183" spans="1:65" s="2" customFormat="1" ht="33" customHeight="1">
      <c r="A183" s="30"/>
      <c r="B183" s="159"/>
      <c r="C183" s="174" t="s">
        <v>300</v>
      </c>
      <c r="D183" s="174" t="s">
        <v>165</v>
      </c>
      <c r="E183" s="175" t="s">
        <v>297</v>
      </c>
      <c r="F183" s="176" t="s">
        <v>298</v>
      </c>
      <c r="G183" s="177" t="s">
        <v>256</v>
      </c>
      <c r="H183" s="178">
        <v>9</v>
      </c>
      <c r="I183" s="179"/>
      <c r="J183" s="178">
        <f t="shared" si="20"/>
        <v>0</v>
      </c>
      <c r="K183" s="180"/>
      <c r="L183" s="181"/>
      <c r="M183" s="182" t="s">
        <v>1</v>
      </c>
      <c r="N183" s="183" t="s">
        <v>39</v>
      </c>
      <c r="O183" s="56"/>
      <c r="P183" s="169">
        <f t="shared" si="21"/>
        <v>0</v>
      </c>
      <c r="Q183" s="169">
        <v>3.6999999999999999E-4</v>
      </c>
      <c r="R183" s="169">
        <f t="shared" si="22"/>
        <v>3.3300000000000001E-3</v>
      </c>
      <c r="S183" s="169">
        <v>0</v>
      </c>
      <c r="T183" s="170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71" t="s">
        <v>272</v>
      </c>
      <c r="AT183" s="171" t="s">
        <v>165</v>
      </c>
      <c r="AU183" s="171" t="s">
        <v>139</v>
      </c>
      <c r="AY183" s="14" t="s">
        <v>131</v>
      </c>
      <c r="BE183" s="172">
        <f t="shared" si="24"/>
        <v>0</v>
      </c>
      <c r="BF183" s="172">
        <f t="shared" si="25"/>
        <v>0</v>
      </c>
      <c r="BG183" s="172">
        <f t="shared" si="26"/>
        <v>0</v>
      </c>
      <c r="BH183" s="172">
        <f t="shared" si="27"/>
        <v>0</v>
      </c>
      <c r="BI183" s="172">
        <f t="shared" si="28"/>
        <v>0</v>
      </c>
      <c r="BJ183" s="14" t="s">
        <v>139</v>
      </c>
      <c r="BK183" s="173">
        <f t="shared" si="29"/>
        <v>0</v>
      </c>
      <c r="BL183" s="14" t="s">
        <v>198</v>
      </c>
      <c r="BM183" s="171" t="s">
        <v>299</v>
      </c>
    </row>
    <row r="184" spans="1:65" s="2" customFormat="1" ht="16.5" customHeight="1">
      <c r="A184" s="30"/>
      <c r="B184" s="159"/>
      <c r="C184" s="160" t="s">
        <v>304</v>
      </c>
      <c r="D184" s="160" t="s">
        <v>134</v>
      </c>
      <c r="E184" s="161" t="s">
        <v>301</v>
      </c>
      <c r="F184" s="162" t="s">
        <v>302</v>
      </c>
      <c r="G184" s="163" t="s">
        <v>256</v>
      </c>
      <c r="H184" s="164">
        <v>36.9</v>
      </c>
      <c r="I184" s="165"/>
      <c r="J184" s="164">
        <f t="shared" si="20"/>
        <v>0</v>
      </c>
      <c r="K184" s="166"/>
      <c r="L184" s="31"/>
      <c r="M184" s="167" t="s">
        <v>1</v>
      </c>
      <c r="N184" s="168" t="s">
        <v>39</v>
      </c>
      <c r="O184" s="56"/>
      <c r="P184" s="169">
        <f t="shared" si="21"/>
        <v>0</v>
      </c>
      <c r="Q184" s="169">
        <v>1.8000000000000001E-4</v>
      </c>
      <c r="R184" s="169">
        <f t="shared" si="22"/>
        <v>6.6420000000000003E-3</v>
      </c>
      <c r="S184" s="169">
        <v>0</v>
      </c>
      <c r="T184" s="170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71" t="s">
        <v>198</v>
      </c>
      <c r="AT184" s="171" t="s">
        <v>134</v>
      </c>
      <c r="AU184" s="171" t="s">
        <v>139</v>
      </c>
      <c r="AY184" s="14" t="s">
        <v>131</v>
      </c>
      <c r="BE184" s="172">
        <f t="shared" si="24"/>
        <v>0</v>
      </c>
      <c r="BF184" s="172">
        <f t="shared" si="25"/>
        <v>0</v>
      </c>
      <c r="BG184" s="172">
        <f t="shared" si="26"/>
        <v>0</v>
      </c>
      <c r="BH184" s="172">
        <f t="shared" si="27"/>
        <v>0</v>
      </c>
      <c r="BI184" s="172">
        <f t="shared" si="28"/>
        <v>0</v>
      </c>
      <c r="BJ184" s="14" t="s">
        <v>139</v>
      </c>
      <c r="BK184" s="173">
        <f t="shared" si="29"/>
        <v>0</v>
      </c>
      <c r="BL184" s="14" t="s">
        <v>198</v>
      </c>
      <c r="BM184" s="171" t="s">
        <v>303</v>
      </c>
    </row>
    <row r="185" spans="1:65" s="2" customFormat="1" ht="21.75" customHeight="1">
      <c r="A185" s="30"/>
      <c r="B185" s="159"/>
      <c r="C185" s="160" t="s">
        <v>308</v>
      </c>
      <c r="D185" s="160" t="s">
        <v>134</v>
      </c>
      <c r="E185" s="161" t="s">
        <v>305</v>
      </c>
      <c r="F185" s="162" t="s">
        <v>306</v>
      </c>
      <c r="G185" s="163" t="s">
        <v>256</v>
      </c>
      <c r="H185" s="164">
        <v>36.9</v>
      </c>
      <c r="I185" s="165"/>
      <c r="J185" s="164">
        <f t="shared" si="20"/>
        <v>0</v>
      </c>
      <c r="K185" s="166"/>
      <c r="L185" s="31"/>
      <c r="M185" s="167" t="s">
        <v>1</v>
      </c>
      <c r="N185" s="168" t="s">
        <v>39</v>
      </c>
      <c r="O185" s="56"/>
      <c r="P185" s="169">
        <f t="shared" si="21"/>
        <v>0</v>
      </c>
      <c r="Q185" s="169">
        <v>1.0000000000000001E-5</v>
      </c>
      <c r="R185" s="169">
        <f t="shared" si="22"/>
        <v>3.6900000000000002E-4</v>
      </c>
      <c r="S185" s="169">
        <v>0</v>
      </c>
      <c r="T185" s="170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71" t="s">
        <v>198</v>
      </c>
      <c r="AT185" s="171" t="s">
        <v>134</v>
      </c>
      <c r="AU185" s="171" t="s">
        <v>139</v>
      </c>
      <c r="AY185" s="14" t="s">
        <v>131</v>
      </c>
      <c r="BE185" s="172">
        <f t="shared" si="24"/>
        <v>0</v>
      </c>
      <c r="BF185" s="172">
        <f t="shared" si="25"/>
        <v>0</v>
      </c>
      <c r="BG185" s="172">
        <f t="shared" si="26"/>
        <v>0</v>
      </c>
      <c r="BH185" s="172">
        <f t="shared" si="27"/>
        <v>0</v>
      </c>
      <c r="BI185" s="172">
        <f t="shared" si="28"/>
        <v>0</v>
      </c>
      <c r="BJ185" s="14" t="s">
        <v>139</v>
      </c>
      <c r="BK185" s="173">
        <f t="shared" si="29"/>
        <v>0</v>
      </c>
      <c r="BL185" s="14" t="s">
        <v>198</v>
      </c>
      <c r="BM185" s="171" t="s">
        <v>307</v>
      </c>
    </row>
    <row r="186" spans="1:65" s="2" customFormat="1" ht="21.75" customHeight="1">
      <c r="A186" s="30"/>
      <c r="B186" s="159"/>
      <c r="C186" s="160" t="s">
        <v>314</v>
      </c>
      <c r="D186" s="160" t="s">
        <v>134</v>
      </c>
      <c r="E186" s="161" t="s">
        <v>309</v>
      </c>
      <c r="F186" s="162" t="s">
        <v>310</v>
      </c>
      <c r="G186" s="163" t="s">
        <v>209</v>
      </c>
      <c r="H186" s="164">
        <v>1.7999999999999999E-2</v>
      </c>
      <c r="I186" s="165"/>
      <c r="J186" s="164">
        <f t="shared" si="20"/>
        <v>0</v>
      </c>
      <c r="K186" s="166"/>
      <c r="L186" s="31"/>
      <c r="M186" s="167" t="s">
        <v>1</v>
      </c>
      <c r="N186" s="168" t="s">
        <v>39</v>
      </c>
      <c r="O186" s="56"/>
      <c r="P186" s="169">
        <f t="shared" si="21"/>
        <v>0</v>
      </c>
      <c r="Q186" s="169">
        <v>0</v>
      </c>
      <c r="R186" s="169">
        <f t="shared" si="22"/>
        <v>0</v>
      </c>
      <c r="S186" s="169">
        <v>0</v>
      </c>
      <c r="T186" s="170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71" t="s">
        <v>198</v>
      </c>
      <c r="AT186" s="171" t="s">
        <v>134</v>
      </c>
      <c r="AU186" s="171" t="s">
        <v>139</v>
      </c>
      <c r="AY186" s="14" t="s">
        <v>131</v>
      </c>
      <c r="BE186" s="172">
        <f t="shared" si="24"/>
        <v>0</v>
      </c>
      <c r="BF186" s="172">
        <f t="shared" si="25"/>
        <v>0</v>
      </c>
      <c r="BG186" s="172">
        <f t="shared" si="26"/>
        <v>0</v>
      </c>
      <c r="BH186" s="172">
        <f t="shared" si="27"/>
        <v>0</v>
      </c>
      <c r="BI186" s="172">
        <f t="shared" si="28"/>
        <v>0</v>
      </c>
      <c r="BJ186" s="14" t="s">
        <v>139</v>
      </c>
      <c r="BK186" s="173">
        <f t="shared" si="29"/>
        <v>0</v>
      </c>
      <c r="BL186" s="14" t="s">
        <v>198</v>
      </c>
      <c r="BM186" s="171" t="s">
        <v>311</v>
      </c>
    </row>
    <row r="187" spans="1:65" s="12" customFormat="1" ht="22.9" customHeight="1">
      <c r="B187" s="146"/>
      <c r="D187" s="147" t="s">
        <v>72</v>
      </c>
      <c r="E187" s="157" t="s">
        <v>312</v>
      </c>
      <c r="F187" s="157" t="s">
        <v>313</v>
      </c>
      <c r="I187" s="149"/>
      <c r="J187" s="158">
        <f>BK187</f>
        <v>0</v>
      </c>
      <c r="L187" s="146"/>
      <c r="M187" s="151"/>
      <c r="N187" s="152"/>
      <c r="O187" s="152"/>
      <c r="P187" s="153">
        <f>SUM(P188:P211)</f>
        <v>0</v>
      </c>
      <c r="Q187" s="152"/>
      <c r="R187" s="153">
        <f>SUM(R188:R211)</f>
        <v>0.18169999999999997</v>
      </c>
      <c r="S187" s="152"/>
      <c r="T187" s="154">
        <f>SUM(T188:T211)</f>
        <v>0.16556000000000001</v>
      </c>
      <c r="AR187" s="147" t="s">
        <v>139</v>
      </c>
      <c r="AT187" s="155" t="s">
        <v>72</v>
      </c>
      <c r="AU187" s="155" t="s">
        <v>81</v>
      </c>
      <c r="AY187" s="147" t="s">
        <v>131</v>
      </c>
      <c r="BK187" s="156">
        <f>SUM(BK188:BK211)</f>
        <v>0</v>
      </c>
    </row>
    <row r="188" spans="1:65" s="2" customFormat="1" ht="21.75" customHeight="1">
      <c r="A188" s="30"/>
      <c r="B188" s="159"/>
      <c r="C188" s="160" t="s">
        <v>319</v>
      </c>
      <c r="D188" s="160" t="s">
        <v>134</v>
      </c>
      <c r="E188" s="161" t="s">
        <v>315</v>
      </c>
      <c r="F188" s="162" t="s">
        <v>316</v>
      </c>
      <c r="G188" s="163" t="s">
        <v>317</v>
      </c>
      <c r="H188" s="164">
        <v>4</v>
      </c>
      <c r="I188" s="165"/>
      <c r="J188" s="164">
        <f t="shared" ref="J188:J211" si="30">ROUND(I188*H188,3)</f>
        <v>0</v>
      </c>
      <c r="K188" s="166"/>
      <c r="L188" s="31"/>
      <c r="M188" s="167" t="s">
        <v>1</v>
      </c>
      <c r="N188" s="168" t="s">
        <v>39</v>
      </c>
      <c r="O188" s="56"/>
      <c r="P188" s="169">
        <f t="shared" ref="P188:P211" si="31">O188*H188</f>
        <v>0</v>
      </c>
      <c r="Q188" s="169">
        <v>0</v>
      </c>
      <c r="R188" s="169">
        <f t="shared" ref="R188:R211" si="32">Q188*H188</f>
        <v>0</v>
      </c>
      <c r="S188" s="169">
        <v>1.933E-2</v>
      </c>
      <c r="T188" s="170">
        <f t="shared" ref="T188:T211" si="33">S188*H188</f>
        <v>7.732E-2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71" t="s">
        <v>198</v>
      </c>
      <c r="AT188" s="171" t="s">
        <v>134</v>
      </c>
      <c r="AU188" s="171" t="s">
        <v>139</v>
      </c>
      <c r="AY188" s="14" t="s">
        <v>131</v>
      </c>
      <c r="BE188" s="172">
        <f t="shared" ref="BE188:BE211" si="34">IF(N188="základná",J188,0)</f>
        <v>0</v>
      </c>
      <c r="BF188" s="172">
        <f t="shared" ref="BF188:BF211" si="35">IF(N188="znížená",J188,0)</f>
        <v>0</v>
      </c>
      <c r="BG188" s="172">
        <f t="shared" ref="BG188:BG211" si="36">IF(N188="zákl. prenesená",J188,0)</f>
        <v>0</v>
      </c>
      <c r="BH188" s="172">
        <f t="shared" ref="BH188:BH211" si="37">IF(N188="zníž. prenesená",J188,0)</f>
        <v>0</v>
      </c>
      <c r="BI188" s="172">
        <f t="shared" ref="BI188:BI211" si="38">IF(N188="nulová",J188,0)</f>
        <v>0</v>
      </c>
      <c r="BJ188" s="14" t="s">
        <v>139</v>
      </c>
      <c r="BK188" s="173">
        <f t="shared" ref="BK188:BK211" si="39">ROUND(I188*H188,3)</f>
        <v>0</v>
      </c>
      <c r="BL188" s="14" t="s">
        <v>198</v>
      </c>
      <c r="BM188" s="171" t="s">
        <v>318</v>
      </c>
    </row>
    <row r="189" spans="1:65" s="2" customFormat="1" ht="16.5" customHeight="1">
      <c r="A189" s="30"/>
      <c r="B189" s="159"/>
      <c r="C189" s="160" t="s">
        <v>323</v>
      </c>
      <c r="D189" s="160" t="s">
        <v>134</v>
      </c>
      <c r="E189" s="161" t="s">
        <v>320</v>
      </c>
      <c r="F189" s="162" t="s">
        <v>321</v>
      </c>
      <c r="G189" s="163" t="s">
        <v>162</v>
      </c>
      <c r="H189" s="164">
        <v>4</v>
      </c>
      <c r="I189" s="165"/>
      <c r="J189" s="164">
        <f t="shared" si="30"/>
        <v>0</v>
      </c>
      <c r="K189" s="166"/>
      <c r="L189" s="31"/>
      <c r="M189" s="167" t="s">
        <v>1</v>
      </c>
      <c r="N189" s="168" t="s">
        <v>39</v>
      </c>
      <c r="O189" s="56"/>
      <c r="P189" s="169">
        <f t="shared" si="31"/>
        <v>0</v>
      </c>
      <c r="Q189" s="169">
        <v>2.7999999999999998E-4</v>
      </c>
      <c r="R189" s="169">
        <f t="shared" si="32"/>
        <v>1.1199999999999999E-3</v>
      </c>
      <c r="S189" s="169">
        <v>0</v>
      </c>
      <c r="T189" s="170">
        <f t="shared" si="3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71" t="s">
        <v>198</v>
      </c>
      <c r="AT189" s="171" t="s">
        <v>134</v>
      </c>
      <c r="AU189" s="171" t="s">
        <v>139</v>
      </c>
      <c r="AY189" s="14" t="s">
        <v>131</v>
      </c>
      <c r="BE189" s="172">
        <f t="shared" si="34"/>
        <v>0</v>
      </c>
      <c r="BF189" s="172">
        <f t="shared" si="35"/>
        <v>0</v>
      </c>
      <c r="BG189" s="172">
        <f t="shared" si="36"/>
        <v>0</v>
      </c>
      <c r="BH189" s="172">
        <f t="shared" si="37"/>
        <v>0</v>
      </c>
      <c r="BI189" s="172">
        <f t="shared" si="38"/>
        <v>0</v>
      </c>
      <c r="BJ189" s="14" t="s">
        <v>139</v>
      </c>
      <c r="BK189" s="173">
        <f t="shared" si="39"/>
        <v>0</v>
      </c>
      <c r="BL189" s="14" t="s">
        <v>198</v>
      </c>
      <c r="BM189" s="171" t="s">
        <v>322</v>
      </c>
    </row>
    <row r="190" spans="1:65" s="2" customFormat="1" ht="16.5" customHeight="1">
      <c r="A190" s="30"/>
      <c r="B190" s="159"/>
      <c r="C190" s="174" t="s">
        <v>327</v>
      </c>
      <c r="D190" s="174" t="s">
        <v>165</v>
      </c>
      <c r="E190" s="175" t="s">
        <v>324</v>
      </c>
      <c r="F190" s="176" t="s">
        <v>325</v>
      </c>
      <c r="G190" s="177" t="s">
        <v>162</v>
      </c>
      <c r="H190" s="178">
        <v>4</v>
      </c>
      <c r="I190" s="179"/>
      <c r="J190" s="178">
        <f t="shared" si="30"/>
        <v>0</v>
      </c>
      <c r="K190" s="180"/>
      <c r="L190" s="181"/>
      <c r="M190" s="182" t="s">
        <v>1</v>
      </c>
      <c r="N190" s="183" t="s">
        <v>39</v>
      </c>
      <c r="O190" s="56"/>
      <c r="P190" s="169">
        <f t="shared" si="31"/>
        <v>0</v>
      </c>
      <c r="Q190" s="169">
        <v>2.5499999999999998E-2</v>
      </c>
      <c r="R190" s="169">
        <f t="shared" si="32"/>
        <v>0.10199999999999999</v>
      </c>
      <c r="S190" s="169">
        <v>0</v>
      </c>
      <c r="T190" s="170">
        <f t="shared" si="3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71" t="s">
        <v>272</v>
      </c>
      <c r="AT190" s="171" t="s">
        <v>165</v>
      </c>
      <c r="AU190" s="171" t="s">
        <v>139</v>
      </c>
      <c r="AY190" s="14" t="s">
        <v>131</v>
      </c>
      <c r="BE190" s="172">
        <f t="shared" si="34"/>
        <v>0</v>
      </c>
      <c r="BF190" s="172">
        <f t="shared" si="35"/>
        <v>0</v>
      </c>
      <c r="BG190" s="172">
        <f t="shared" si="36"/>
        <v>0</v>
      </c>
      <c r="BH190" s="172">
        <f t="shared" si="37"/>
        <v>0</v>
      </c>
      <c r="BI190" s="172">
        <f t="shared" si="38"/>
        <v>0</v>
      </c>
      <c r="BJ190" s="14" t="s">
        <v>139</v>
      </c>
      <c r="BK190" s="173">
        <f t="shared" si="39"/>
        <v>0</v>
      </c>
      <c r="BL190" s="14" t="s">
        <v>198</v>
      </c>
      <c r="BM190" s="171" t="s">
        <v>326</v>
      </c>
    </row>
    <row r="191" spans="1:65" s="2" customFormat="1" ht="16.5" customHeight="1">
      <c r="A191" s="30"/>
      <c r="B191" s="159"/>
      <c r="C191" s="174" t="s">
        <v>331</v>
      </c>
      <c r="D191" s="174" t="s">
        <v>165</v>
      </c>
      <c r="E191" s="175" t="s">
        <v>328</v>
      </c>
      <c r="F191" s="176" t="s">
        <v>329</v>
      </c>
      <c r="G191" s="177" t="s">
        <v>162</v>
      </c>
      <c r="H191" s="178">
        <v>4</v>
      </c>
      <c r="I191" s="179"/>
      <c r="J191" s="178">
        <f t="shared" si="30"/>
        <v>0</v>
      </c>
      <c r="K191" s="180"/>
      <c r="L191" s="181"/>
      <c r="M191" s="182" t="s">
        <v>1</v>
      </c>
      <c r="N191" s="183" t="s">
        <v>39</v>
      </c>
      <c r="O191" s="56"/>
      <c r="P191" s="169">
        <f t="shared" si="31"/>
        <v>0</v>
      </c>
      <c r="Q191" s="169">
        <v>2E-3</v>
      </c>
      <c r="R191" s="169">
        <f t="shared" si="32"/>
        <v>8.0000000000000002E-3</v>
      </c>
      <c r="S191" s="169">
        <v>0</v>
      </c>
      <c r="T191" s="170">
        <f t="shared" si="3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71" t="s">
        <v>272</v>
      </c>
      <c r="AT191" s="171" t="s">
        <v>165</v>
      </c>
      <c r="AU191" s="171" t="s">
        <v>139</v>
      </c>
      <c r="AY191" s="14" t="s">
        <v>131</v>
      </c>
      <c r="BE191" s="172">
        <f t="shared" si="34"/>
        <v>0</v>
      </c>
      <c r="BF191" s="172">
        <f t="shared" si="35"/>
        <v>0</v>
      </c>
      <c r="BG191" s="172">
        <f t="shared" si="36"/>
        <v>0</v>
      </c>
      <c r="BH191" s="172">
        <f t="shared" si="37"/>
        <v>0</v>
      </c>
      <c r="BI191" s="172">
        <f t="shared" si="38"/>
        <v>0</v>
      </c>
      <c r="BJ191" s="14" t="s">
        <v>139</v>
      </c>
      <c r="BK191" s="173">
        <f t="shared" si="39"/>
        <v>0</v>
      </c>
      <c r="BL191" s="14" t="s">
        <v>198</v>
      </c>
      <c r="BM191" s="171" t="s">
        <v>330</v>
      </c>
    </row>
    <row r="192" spans="1:65" s="2" customFormat="1" ht="21.75" customHeight="1">
      <c r="A192" s="30"/>
      <c r="B192" s="159"/>
      <c r="C192" s="160" t="s">
        <v>335</v>
      </c>
      <c r="D192" s="160" t="s">
        <v>134</v>
      </c>
      <c r="E192" s="161" t="s">
        <v>332</v>
      </c>
      <c r="F192" s="162" t="s">
        <v>333</v>
      </c>
      <c r="G192" s="163" t="s">
        <v>317</v>
      </c>
      <c r="H192" s="164">
        <v>4</v>
      </c>
      <c r="I192" s="165"/>
      <c r="J192" s="164">
        <f t="shared" si="30"/>
        <v>0</v>
      </c>
      <c r="K192" s="166"/>
      <c r="L192" s="31"/>
      <c r="M192" s="167" t="s">
        <v>1</v>
      </c>
      <c r="N192" s="168" t="s">
        <v>39</v>
      </c>
      <c r="O192" s="56"/>
      <c r="P192" s="169">
        <f t="shared" si="31"/>
        <v>0</v>
      </c>
      <c r="Q192" s="169">
        <v>0</v>
      </c>
      <c r="R192" s="169">
        <f t="shared" si="32"/>
        <v>0</v>
      </c>
      <c r="S192" s="169">
        <v>1.9460000000000002E-2</v>
      </c>
      <c r="T192" s="170">
        <f t="shared" si="33"/>
        <v>7.7840000000000006E-2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71" t="s">
        <v>198</v>
      </c>
      <c r="AT192" s="171" t="s">
        <v>134</v>
      </c>
      <c r="AU192" s="171" t="s">
        <v>139</v>
      </c>
      <c r="AY192" s="14" t="s">
        <v>131</v>
      </c>
      <c r="BE192" s="172">
        <f t="shared" si="34"/>
        <v>0</v>
      </c>
      <c r="BF192" s="172">
        <f t="shared" si="35"/>
        <v>0</v>
      </c>
      <c r="BG192" s="172">
        <f t="shared" si="36"/>
        <v>0</v>
      </c>
      <c r="BH192" s="172">
        <f t="shared" si="37"/>
        <v>0</v>
      </c>
      <c r="BI192" s="172">
        <f t="shared" si="38"/>
        <v>0</v>
      </c>
      <c r="BJ192" s="14" t="s">
        <v>139</v>
      </c>
      <c r="BK192" s="173">
        <f t="shared" si="39"/>
        <v>0</v>
      </c>
      <c r="BL192" s="14" t="s">
        <v>198</v>
      </c>
      <c r="BM192" s="171" t="s">
        <v>334</v>
      </c>
    </row>
    <row r="193" spans="1:65" s="2" customFormat="1" ht="16.5" customHeight="1">
      <c r="A193" s="30"/>
      <c r="B193" s="159"/>
      <c r="C193" s="160" t="s">
        <v>339</v>
      </c>
      <c r="D193" s="160" t="s">
        <v>134</v>
      </c>
      <c r="E193" s="161" t="s">
        <v>336</v>
      </c>
      <c r="F193" s="162" t="s">
        <v>337</v>
      </c>
      <c r="G193" s="163" t="s">
        <v>162</v>
      </c>
      <c r="H193" s="164">
        <v>4</v>
      </c>
      <c r="I193" s="165"/>
      <c r="J193" s="164">
        <f t="shared" si="30"/>
        <v>0</v>
      </c>
      <c r="K193" s="166"/>
      <c r="L193" s="31"/>
      <c r="M193" s="167" t="s">
        <v>1</v>
      </c>
      <c r="N193" s="168" t="s">
        <v>39</v>
      </c>
      <c r="O193" s="56"/>
      <c r="P193" s="169">
        <f t="shared" si="31"/>
        <v>0</v>
      </c>
      <c r="Q193" s="169">
        <v>2.3E-3</v>
      </c>
      <c r="R193" s="169">
        <f t="shared" si="32"/>
        <v>9.1999999999999998E-3</v>
      </c>
      <c r="S193" s="169">
        <v>0</v>
      </c>
      <c r="T193" s="170">
        <f t="shared" si="3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71" t="s">
        <v>198</v>
      </c>
      <c r="AT193" s="171" t="s">
        <v>134</v>
      </c>
      <c r="AU193" s="171" t="s">
        <v>139</v>
      </c>
      <c r="AY193" s="14" t="s">
        <v>131</v>
      </c>
      <c r="BE193" s="172">
        <f t="shared" si="34"/>
        <v>0</v>
      </c>
      <c r="BF193" s="172">
        <f t="shared" si="35"/>
        <v>0</v>
      </c>
      <c r="BG193" s="172">
        <f t="shared" si="36"/>
        <v>0</v>
      </c>
      <c r="BH193" s="172">
        <f t="shared" si="37"/>
        <v>0</v>
      </c>
      <c r="BI193" s="172">
        <f t="shared" si="38"/>
        <v>0</v>
      </c>
      <c r="BJ193" s="14" t="s">
        <v>139</v>
      </c>
      <c r="BK193" s="173">
        <f t="shared" si="39"/>
        <v>0</v>
      </c>
      <c r="BL193" s="14" t="s">
        <v>198</v>
      </c>
      <c r="BM193" s="171" t="s">
        <v>338</v>
      </c>
    </row>
    <row r="194" spans="1:65" s="2" customFormat="1" ht="16.5" customHeight="1">
      <c r="A194" s="30"/>
      <c r="B194" s="159"/>
      <c r="C194" s="174" t="s">
        <v>343</v>
      </c>
      <c r="D194" s="174" t="s">
        <v>165</v>
      </c>
      <c r="E194" s="175" t="s">
        <v>340</v>
      </c>
      <c r="F194" s="176" t="s">
        <v>341</v>
      </c>
      <c r="G194" s="177" t="s">
        <v>162</v>
      </c>
      <c r="H194" s="178">
        <v>4</v>
      </c>
      <c r="I194" s="179"/>
      <c r="J194" s="178">
        <f t="shared" si="30"/>
        <v>0</v>
      </c>
      <c r="K194" s="180"/>
      <c r="L194" s="181"/>
      <c r="M194" s="182" t="s">
        <v>1</v>
      </c>
      <c r="N194" s="183" t="s">
        <v>39</v>
      </c>
      <c r="O194" s="56"/>
      <c r="P194" s="169">
        <f t="shared" si="31"/>
        <v>0</v>
      </c>
      <c r="Q194" s="169">
        <v>6.1999999999999998E-3</v>
      </c>
      <c r="R194" s="169">
        <f t="shared" si="32"/>
        <v>2.4799999999999999E-2</v>
      </c>
      <c r="S194" s="169">
        <v>0</v>
      </c>
      <c r="T194" s="170">
        <f t="shared" si="3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71" t="s">
        <v>272</v>
      </c>
      <c r="AT194" s="171" t="s">
        <v>165</v>
      </c>
      <c r="AU194" s="171" t="s">
        <v>139</v>
      </c>
      <c r="AY194" s="14" t="s">
        <v>131</v>
      </c>
      <c r="BE194" s="172">
        <f t="shared" si="34"/>
        <v>0</v>
      </c>
      <c r="BF194" s="172">
        <f t="shared" si="35"/>
        <v>0</v>
      </c>
      <c r="BG194" s="172">
        <f t="shared" si="36"/>
        <v>0</v>
      </c>
      <c r="BH194" s="172">
        <f t="shared" si="37"/>
        <v>0</v>
      </c>
      <c r="BI194" s="172">
        <f t="shared" si="38"/>
        <v>0</v>
      </c>
      <c r="BJ194" s="14" t="s">
        <v>139</v>
      </c>
      <c r="BK194" s="173">
        <f t="shared" si="39"/>
        <v>0</v>
      </c>
      <c r="BL194" s="14" t="s">
        <v>198</v>
      </c>
      <c r="BM194" s="171" t="s">
        <v>342</v>
      </c>
    </row>
    <row r="195" spans="1:65" s="2" customFormat="1" ht="21.75" customHeight="1">
      <c r="A195" s="30"/>
      <c r="B195" s="159"/>
      <c r="C195" s="160" t="s">
        <v>347</v>
      </c>
      <c r="D195" s="160" t="s">
        <v>134</v>
      </c>
      <c r="E195" s="161" t="s">
        <v>344</v>
      </c>
      <c r="F195" s="162" t="s">
        <v>345</v>
      </c>
      <c r="G195" s="163" t="s">
        <v>162</v>
      </c>
      <c r="H195" s="164">
        <v>8</v>
      </c>
      <c r="I195" s="165"/>
      <c r="J195" s="164">
        <f t="shared" si="30"/>
        <v>0</v>
      </c>
      <c r="K195" s="166"/>
      <c r="L195" s="31"/>
      <c r="M195" s="167" t="s">
        <v>1</v>
      </c>
      <c r="N195" s="168" t="s">
        <v>39</v>
      </c>
      <c r="O195" s="56"/>
      <c r="P195" s="169">
        <f t="shared" si="31"/>
        <v>0</v>
      </c>
      <c r="Q195" s="169">
        <v>0</v>
      </c>
      <c r="R195" s="169">
        <f t="shared" si="32"/>
        <v>0</v>
      </c>
      <c r="S195" s="169">
        <v>0</v>
      </c>
      <c r="T195" s="170">
        <f t="shared" si="3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71" t="s">
        <v>198</v>
      </c>
      <c r="AT195" s="171" t="s">
        <v>134</v>
      </c>
      <c r="AU195" s="171" t="s">
        <v>139</v>
      </c>
      <c r="AY195" s="14" t="s">
        <v>131</v>
      </c>
      <c r="BE195" s="172">
        <f t="shared" si="34"/>
        <v>0</v>
      </c>
      <c r="BF195" s="172">
        <f t="shared" si="35"/>
        <v>0</v>
      </c>
      <c r="BG195" s="172">
        <f t="shared" si="36"/>
        <v>0</v>
      </c>
      <c r="BH195" s="172">
        <f t="shared" si="37"/>
        <v>0</v>
      </c>
      <c r="BI195" s="172">
        <f t="shared" si="38"/>
        <v>0</v>
      </c>
      <c r="BJ195" s="14" t="s">
        <v>139</v>
      </c>
      <c r="BK195" s="173">
        <f t="shared" si="39"/>
        <v>0</v>
      </c>
      <c r="BL195" s="14" t="s">
        <v>198</v>
      </c>
      <c r="BM195" s="171" t="s">
        <v>346</v>
      </c>
    </row>
    <row r="196" spans="1:65" s="2" customFormat="1" ht="16.5" customHeight="1">
      <c r="A196" s="30"/>
      <c r="B196" s="159"/>
      <c r="C196" s="174" t="s">
        <v>351</v>
      </c>
      <c r="D196" s="174" t="s">
        <v>165</v>
      </c>
      <c r="E196" s="175" t="s">
        <v>348</v>
      </c>
      <c r="F196" s="176" t="s">
        <v>349</v>
      </c>
      <c r="G196" s="177" t="s">
        <v>162</v>
      </c>
      <c r="H196" s="178">
        <v>4</v>
      </c>
      <c r="I196" s="179"/>
      <c r="J196" s="178">
        <f t="shared" si="30"/>
        <v>0</v>
      </c>
      <c r="K196" s="180"/>
      <c r="L196" s="181"/>
      <c r="M196" s="182" t="s">
        <v>1</v>
      </c>
      <c r="N196" s="183" t="s">
        <v>39</v>
      </c>
      <c r="O196" s="56"/>
      <c r="P196" s="169">
        <f t="shared" si="31"/>
        <v>0</v>
      </c>
      <c r="Q196" s="169">
        <v>0</v>
      </c>
      <c r="R196" s="169">
        <f t="shared" si="32"/>
        <v>0</v>
      </c>
      <c r="S196" s="169">
        <v>0</v>
      </c>
      <c r="T196" s="170">
        <f t="shared" si="3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71" t="s">
        <v>272</v>
      </c>
      <c r="AT196" s="171" t="s">
        <v>165</v>
      </c>
      <c r="AU196" s="171" t="s">
        <v>139</v>
      </c>
      <c r="AY196" s="14" t="s">
        <v>131</v>
      </c>
      <c r="BE196" s="172">
        <f t="shared" si="34"/>
        <v>0</v>
      </c>
      <c r="BF196" s="172">
        <f t="shared" si="35"/>
        <v>0</v>
      </c>
      <c r="BG196" s="172">
        <f t="shared" si="36"/>
        <v>0</v>
      </c>
      <c r="BH196" s="172">
        <f t="shared" si="37"/>
        <v>0</v>
      </c>
      <c r="BI196" s="172">
        <f t="shared" si="38"/>
        <v>0</v>
      </c>
      <c r="BJ196" s="14" t="s">
        <v>139</v>
      </c>
      <c r="BK196" s="173">
        <f t="shared" si="39"/>
        <v>0</v>
      </c>
      <c r="BL196" s="14" t="s">
        <v>198</v>
      </c>
      <c r="BM196" s="171" t="s">
        <v>350</v>
      </c>
    </row>
    <row r="197" spans="1:65" s="2" customFormat="1" ht="16.5" customHeight="1">
      <c r="A197" s="30"/>
      <c r="B197" s="159"/>
      <c r="C197" s="174" t="s">
        <v>355</v>
      </c>
      <c r="D197" s="174" t="s">
        <v>165</v>
      </c>
      <c r="E197" s="175" t="s">
        <v>352</v>
      </c>
      <c r="F197" s="176" t="s">
        <v>353</v>
      </c>
      <c r="G197" s="177" t="s">
        <v>162</v>
      </c>
      <c r="H197" s="178">
        <v>4</v>
      </c>
      <c r="I197" s="179"/>
      <c r="J197" s="178">
        <f t="shared" si="30"/>
        <v>0</v>
      </c>
      <c r="K197" s="180"/>
      <c r="L197" s="181"/>
      <c r="M197" s="182" t="s">
        <v>1</v>
      </c>
      <c r="N197" s="183" t="s">
        <v>39</v>
      </c>
      <c r="O197" s="56"/>
      <c r="P197" s="169">
        <f t="shared" si="31"/>
        <v>0</v>
      </c>
      <c r="Q197" s="169">
        <v>0</v>
      </c>
      <c r="R197" s="169">
        <f t="shared" si="32"/>
        <v>0</v>
      </c>
      <c r="S197" s="169">
        <v>0</v>
      </c>
      <c r="T197" s="170">
        <f t="shared" si="3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71" t="s">
        <v>272</v>
      </c>
      <c r="AT197" s="171" t="s">
        <v>165</v>
      </c>
      <c r="AU197" s="171" t="s">
        <v>139</v>
      </c>
      <c r="AY197" s="14" t="s">
        <v>131</v>
      </c>
      <c r="BE197" s="172">
        <f t="shared" si="34"/>
        <v>0</v>
      </c>
      <c r="BF197" s="172">
        <f t="shared" si="35"/>
        <v>0</v>
      </c>
      <c r="BG197" s="172">
        <f t="shared" si="36"/>
        <v>0</v>
      </c>
      <c r="BH197" s="172">
        <f t="shared" si="37"/>
        <v>0</v>
      </c>
      <c r="BI197" s="172">
        <f t="shared" si="38"/>
        <v>0</v>
      </c>
      <c r="BJ197" s="14" t="s">
        <v>139</v>
      </c>
      <c r="BK197" s="173">
        <f t="shared" si="39"/>
        <v>0</v>
      </c>
      <c r="BL197" s="14" t="s">
        <v>198</v>
      </c>
      <c r="BM197" s="171" t="s">
        <v>354</v>
      </c>
    </row>
    <row r="198" spans="1:65" s="2" customFormat="1" ht="16.5" customHeight="1">
      <c r="A198" s="30"/>
      <c r="B198" s="159"/>
      <c r="C198" s="160" t="s">
        <v>359</v>
      </c>
      <c r="D198" s="160" t="s">
        <v>134</v>
      </c>
      <c r="E198" s="161" t="s">
        <v>356</v>
      </c>
      <c r="F198" s="162" t="s">
        <v>357</v>
      </c>
      <c r="G198" s="163" t="s">
        <v>162</v>
      </c>
      <c r="H198" s="164">
        <v>1</v>
      </c>
      <c r="I198" s="165"/>
      <c r="J198" s="164">
        <f t="shared" si="30"/>
        <v>0</v>
      </c>
      <c r="K198" s="166"/>
      <c r="L198" s="31"/>
      <c r="M198" s="167" t="s">
        <v>1</v>
      </c>
      <c r="N198" s="168" t="s">
        <v>39</v>
      </c>
      <c r="O198" s="56"/>
      <c r="P198" s="169">
        <f t="shared" si="31"/>
        <v>0</v>
      </c>
      <c r="Q198" s="169">
        <v>2.7999999999999998E-4</v>
      </c>
      <c r="R198" s="169">
        <f t="shared" si="32"/>
        <v>2.7999999999999998E-4</v>
      </c>
      <c r="S198" s="169">
        <v>0</v>
      </c>
      <c r="T198" s="170">
        <f t="shared" si="3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71" t="s">
        <v>198</v>
      </c>
      <c r="AT198" s="171" t="s">
        <v>134</v>
      </c>
      <c r="AU198" s="171" t="s">
        <v>139</v>
      </c>
      <c r="AY198" s="14" t="s">
        <v>131</v>
      </c>
      <c r="BE198" s="172">
        <f t="shared" si="34"/>
        <v>0</v>
      </c>
      <c r="BF198" s="172">
        <f t="shared" si="35"/>
        <v>0</v>
      </c>
      <c r="BG198" s="172">
        <f t="shared" si="36"/>
        <v>0</v>
      </c>
      <c r="BH198" s="172">
        <f t="shared" si="37"/>
        <v>0</v>
      </c>
      <c r="BI198" s="172">
        <f t="shared" si="38"/>
        <v>0</v>
      </c>
      <c r="BJ198" s="14" t="s">
        <v>139</v>
      </c>
      <c r="BK198" s="173">
        <f t="shared" si="39"/>
        <v>0</v>
      </c>
      <c r="BL198" s="14" t="s">
        <v>198</v>
      </c>
      <c r="BM198" s="171" t="s">
        <v>358</v>
      </c>
    </row>
    <row r="199" spans="1:65" s="2" customFormat="1" ht="16.5" customHeight="1">
      <c r="A199" s="30"/>
      <c r="B199" s="159"/>
      <c r="C199" s="174" t="s">
        <v>363</v>
      </c>
      <c r="D199" s="174" t="s">
        <v>165</v>
      </c>
      <c r="E199" s="175" t="s">
        <v>360</v>
      </c>
      <c r="F199" s="176" t="s">
        <v>361</v>
      </c>
      <c r="G199" s="177" t="s">
        <v>162</v>
      </c>
      <c r="H199" s="178">
        <v>1</v>
      </c>
      <c r="I199" s="179"/>
      <c r="J199" s="178">
        <f t="shared" si="30"/>
        <v>0</v>
      </c>
      <c r="K199" s="180"/>
      <c r="L199" s="181"/>
      <c r="M199" s="182" t="s">
        <v>1</v>
      </c>
      <c r="N199" s="183" t="s">
        <v>39</v>
      </c>
      <c r="O199" s="56"/>
      <c r="P199" s="169">
        <f t="shared" si="31"/>
        <v>0</v>
      </c>
      <c r="Q199" s="169">
        <v>1.8499999999999999E-2</v>
      </c>
      <c r="R199" s="169">
        <f t="shared" si="32"/>
        <v>1.8499999999999999E-2</v>
      </c>
      <c r="S199" s="169">
        <v>0</v>
      </c>
      <c r="T199" s="170">
        <f t="shared" si="3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71" t="s">
        <v>272</v>
      </c>
      <c r="AT199" s="171" t="s">
        <v>165</v>
      </c>
      <c r="AU199" s="171" t="s">
        <v>139</v>
      </c>
      <c r="AY199" s="14" t="s">
        <v>131</v>
      </c>
      <c r="BE199" s="172">
        <f t="shared" si="34"/>
        <v>0</v>
      </c>
      <c r="BF199" s="172">
        <f t="shared" si="35"/>
        <v>0</v>
      </c>
      <c r="BG199" s="172">
        <f t="shared" si="36"/>
        <v>0</v>
      </c>
      <c r="BH199" s="172">
        <f t="shared" si="37"/>
        <v>0</v>
      </c>
      <c r="BI199" s="172">
        <f t="shared" si="38"/>
        <v>0</v>
      </c>
      <c r="BJ199" s="14" t="s">
        <v>139</v>
      </c>
      <c r="BK199" s="173">
        <f t="shared" si="39"/>
        <v>0</v>
      </c>
      <c r="BL199" s="14" t="s">
        <v>198</v>
      </c>
      <c r="BM199" s="171" t="s">
        <v>362</v>
      </c>
    </row>
    <row r="200" spans="1:65" s="2" customFormat="1" ht="16.5" customHeight="1">
      <c r="A200" s="30"/>
      <c r="B200" s="159"/>
      <c r="C200" s="160" t="s">
        <v>367</v>
      </c>
      <c r="D200" s="160" t="s">
        <v>134</v>
      </c>
      <c r="E200" s="161" t="s">
        <v>364</v>
      </c>
      <c r="F200" s="162" t="s">
        <v>365</v>
      </c>
      <c r="G200" s="163" t="s">
        <v>162</v>
      </c>
      <c r="H200" s="164">
        <v>9</v>
      </c>
      <c r="I200" s="165"/>
      <c r="J200" s="164">
        <f t="shared" si="30"/>
        <v>0</v>
      </c>
      <c r="K200" s="166"/>
      <c r="L200" s="31"/>
      <c r="M200" s="167" t="s">
        <v>1</v>
      </c>
      <c r="N200" s="168" t="s">
        <v>39</v>
      </c>
      <c r="O200" s="56"/>
      <c r="P200" s="169">
        <f t="shared" si="31"/>
        <v>0</v>
      </c>
      <c r="Q200" s="169">
        <v>8.0000000000000007E-5</v>
      </c>
      <c r="R200" s="169">
        <f t="shared" si="32"/>
        <v>7.2000000000000005E-4</v>
      </c>
      <c r="S200" s="169">
        <v>0</v>
      </c>
      <c r="T200" s="170">
        <f t="shared" si="3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71" t="s">
        <v>198</v>
      </c>
      <c r="AT200" s="171" t="s">
        <v>134</v>
      </c>
      <c r="AU200" s="171" t="s">
        <v>139</v>
      </c>
      <c r="AY200" s="14" t="s">
        <v>131</v>
      </c>
      <c r="BE200" s="172">
        <f t="shared" si="34"/>
        <v>0</v>
      </c>
      <c r="BF200" s="172">
        <f t="shared" si="35"/>
        <v>0</v>
      </c>
      <c r="BG200" s="172">
        <f t="shared" si="36"/>
        <v>0</v>
      </c>
      <c r="BH200" s="172">
        <f t="shared" si="37"/>
        <v>0</v>
      </c>
      <c r="BI200" s="172">
        <f t="shared" si="38"/>
        <v>0</v>
      </c>
      <c r="BJ200" s="14" t="s">
        <v>139</v>
      </c>
      <c r="BK200" s="173">
        <f t="shared" si="39"/>
        <v>0</v>
      </c>
      <c r="BL200" s="14" t="s">
        <v>198</v>
      </c>
      <c r="BM200" s="171" t="s">
        <v>366</v>
      </c>
    </row>
    <row r="201" spans="1:65" s="2" customFormat="1" ht="16.5" customHeight="1">
      <c r="A201" s="30"/>
      <c r="B201" s="159"/>
      <c r="C201" s="174" t="s">
        <v>371</v>
      </c>
      <c r="D201" s="174" t="s">
        <v>165</v>
      </c>
      <c r="E201" s="175" t="s">
        <v>368</v>
      </c>
      <c r="F201" s="176" t="s">
        <v>369</v>
      </c>
      <c r="G201" s="177" t="s">
        <v>162</v>
      </c>
      <c r="H201" s="178">
        <v>9</v>
      </c>
      <c r="I201" s="179"/>
      <c r="J201" s="178">
        <f t="shared" si="30"/>
        <v>0</v>
      </c>
      <c r="K201" s="180"/>
      <c r="L201" s="181"/>
      <c r="M201" s="182" t="s">
        <v>1</v>
      </c>
      <c r="N201" s="183" t="s">
        <v>39</v>
      </c>
      <c r="O201" s="56"/>
      <c r="P201" s="169">
        <f t="shared" si="31"/>
        <v>0</v>
      </c>
      <c r="Q201" s="169">
        <v>8.0000000000000007E-5</v>
      </c>
      <c r="R201" s="169">
        <f t="shared" si="32"/>
        <v>7.2000000000000005E-4</v>
      </c>
      <c r="S201" s="169">
        <v>0</v>
      </c>
      <c r="T201" s="170">
        <f t="shared" si="3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71" t="s">
        <v>272</v>
      </c>
      <c r="AT201" s="171" t="s">
        <v>165</v>
      </c>
      <c r="AU201" s="171" t="s">
        <v>139</v>
      </c>
      <c r="AY201" s="14" t="s">
        <v>131</v>
      </c>
      <c r="BE201" s="172">
        <f t="shared" si="34"/>
        <v>0</v>
      </c>
      <c r="BF201" s="172">
        <f t="shared" si="35"/>
        <v>0</v>
      </c>
      <c r="BG201" s="172">
        <f t="shared" si="36"/>
        <v>0</v>
      </c>
      <c r="BH201" s="172">
        <f t="shared" si="37"/>
        <v>0</v>
      </c>
      <c r="BI201" s="172">
        <f t="shared" si="38"/>
        <v>0</v>
      </c>
      <c r="BJ201" s="14" t="s">
        <v>139</v>
      </c>
      <c r="BK201" s="173">
        <f t="shared" si="39"/>
        <v>0</v>
      </c>
      <c r="BL201" s="14" t="s">
        <v>198</v>
      </c>
      <c r="BM201" s="171" t="s">
        <v>370</v>
      </c>
    </row>
    <row r="202" spans="1:65" s="2" customFormat="1" ht="21.75" customHeight="1">
      <c r="A202" s="30"/>
      <c r="B202" s="159"/>
      <c r="C202" s="160" t="s">
        <v>375</v>
      </c>
      <c r="D202" s="160" t="s">
        <v>134</v>
      </c>
      <c r="E202" s="161" t="s">
        <v>372</v>
      </c>
      <c r="F202" s="162" t="s">
        <v>373</v>
      </c>
      <c r="G202" s="163" t="s">
        <v>317</v>
      </c>
      <c r="H202" s="164">
        <v>4</v>
      </c>
      <c r="I202" s="165"/>
      <c r="J202" s="164">
        <f t="shared" si="30"/>
        <v>0</v>
      </c>
      <c r="K202" s="166"/>
      <c r="L202" s="31"/>
      <c r="M202" s="167" t="s">
        <v>1</v>
      </c>
      <c r="N202" s="168" t="s">
        <v>39</v>
      </c>
      <c r="O202" s="56"/>
      <c r="P202" s="169">
        <f t="shared" si="31"/>
        <v>0</v>
      </c>
      <c r="Q202" s="169">
        <v>0</v>
      </c>
      <c r="R202" s="169">
        <f t="shared" si="32"/>
        <v>0</v>
      </c>
      <c r="S202" s="169">
        <v>2.5999999999999999E-3</v>
      </c>
      <c r="T202" s="170">
        <f t="shared" si="33"/>
        <v>1.04E-2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71" t="s">
        <v>198</v>
      </c>
      <c r="AT202" s="171" t="s">
        <v>134</v>
      </c>
      <c r="AU202" s="171" t="s">
        <v>139</v>
      </c>
      <c r="AY202" s="14" t="s">
        <v>131</v>
      </c>
      <c r="BE202" s="172">
        <f t="shared" si="34"/>
        <v>0</v>
      </c>
      <c r="BF202" s="172">
        <f t="shared" si="35"/>
        <v>0</v>
      </c>
      <c r="BG202" s="172">
        <f t="shared" si="36"/>
        <v>0</v>
      </c>
      <c r="BH202" s="172">
        <f t="shared" si="37"/>
        <v>0</v>
      </c>
      <c r="BI202" s="172">
        <f t="shared" si="38"/>
        <v>0</v>
      </c>
      <c r="BJ202" s="14" t="s">
        <v>139</v>
      </c>
      <c r="BK202" s="173">
        <f t="shared" si="39"/>
        <v>0</v>
      </c>
      <c r="BL202" s="14" t="s">
        <v>198</v>
      </c>
      <c r="BM202" s="171" t="s">
        <v>374</v>
      </c>
    </row>
    <row r="203" spans="1:65" s="2" customFormat="1" ht="21.75" customHeight="1">
      <c r="A203" s="30"/>
      <c r="B203" s="159"/>
      <c r="C203" s="160" t="s">
        <v>379</v>
      </c>
      <c r="D203" s="160" t="s">
        <v>134</v>
      </c>
      <c r="E203" s="161" t="s">
        <v>376</v>
      </c>
      <c r="F203" s="162" t="s">
        <v>377</v>
      </c>
      <c r="G203" s="163" t="s">
        <v>162</v>
      </c>
      <c r="H203" s="164">
        <v>4</v>
      </c>
      <c r="I203" s="165"/>
      <c r="J203" s="164">
        <f t="shared" si="30"/>
        <v>0</v>
      </c>
      <c r="K203" s="166"/>
      <c r="L203" s="31"/>
      <c r="M203" s="167" t="s">
        <v>1</v>
      </c>
      <c r="N203" s="168" t="s">
        <v>39</v>
      </c>
      <c r="O203" s="56"/>
      <c r="P203" s="169">
        <f t="shared" si="31"/>
        <v>0</v>
      </c>
      <c r="Q203" s="169">
        <v>0</v>
      </c>
      <c r="R203" s="169">
        <f t="shared" si="32"/>
        <v>0</v>
      </c>
      <c r="S203" s="169">
        <v>0</v>
      </c>
      <c r="T203" s="170">
        <f t="shared" si="3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71" t="s">
        <v>198</v>
      </c>
      <c r="AT203" s="171" t="s">
        <v>134</v>
      </c>
      <c r="AU203" s="171" t="s">
        <v>139</v>
      </c>
      <c r="AY203" s="14" t="s">
        <v>131</v>
      </c>
      <c r="BE203" s="172">
        <f t="shared" si="34"/>
        <v>0</v>
      </c>
      <c r="BF203" s="172">
        <f t="shared" si="35"/>
        <v>0</v>
      </c>
      <c r="BG203" s="172">
        <f t="shared" si="36"/>
        <v>0</v>
      </c>
      <c r="BH203" s="172">
        <f t="shared" si="37"/>
        <v>0</v>
      </c>
      <c r="BI203" s="172">
        <f t="shared" si="38"/>
        <v>0</v>
      </c>
      <c r="BJ203" s="14" t="s">
        <v>139</v>
      </c>
      <c r="BK203" s="173">
        <f t="shared" si="39"/>
        <v>0</v>
      </c>
      <c r="BL203" s="14" t="s">
        <v>198</v>
      </c>
      <c r="BM203" s="171" t="s">
        <v>378</v>
      </c>
    </row>
    <row r="204" spans="1:65" s="2" customFormat="1" ht="16.5" customHeight="1">
      <c r="A204" s="30"/>
      <c r="B204" s="159"/>
      <c r="C204" s="174" t="s">
        <v>383</v>
      </c>
      <c r="D204" s="174" t="s">
        <v>165</v>
      </c>
      <c r="E204" s="175" t="s">
        <v>380</v>
      </c>
      <c r="F204" s="176" t="s">
        <v>381</v>
      </c>
      <c r="G204" s="177" t="s">
        <v>162</v>
      </c>
      <c r="H204" s="178">
        <v>4</v>
      </c>
      <c r="I204" s="179"/>
      <c r="J204" s="178">
        <f t="shared" si="30"/>
        <v>0</v>
      </c>
      <c r="K204" s="180"/>
      <c r="L204" s="181"/>
      <c r="M204" s="182" t="s">
        <v>1</v>
      </c>
      <c r="N204" s="183" t="s">
        <v>39</v>
      </c>
      <c r="O204" s="56"/>
      <c r="P204" s="169">
        <f t="shared" si="31"/>
        <v>0</v>
      </c>
      <c r="Q204" s="169">
        <v>1E-3</v>
      </c>
      <c r="R204" s="169">
        <f t="shared" si="32"/>
        <v>4.0000000000000001E-3</v>
      </c>
      <c r="S204" s="169">
        <v>0</v>
      </c>
      <c r="T204" s="170">
        <f t="shared" si="3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71" t="s">
        <v>272</v>
      </c>
      <c r="AT204" s="171" t="s">
        <v>165</v>
      </c>
      <c r="AU204" s="171" t="s">
        <v>139</v>
      </c>
      <c r="AY204" s="14" t="s">
        <v>131</v>
      </c>
      <c r="BE204" s="172">
        <f t="shared" si="34"/>
        <v>0</v>
      </c>
      <c r="BF204" s="172">
        <f t="shared" si="35"/>
        <v>0</v>
      </c>
      <c r="BG204" s="172">
        <f t="shared" si="36"/>
        <v>0</v>
      </c>
      <c r="BH204" s="172">
        <f t="shared" si="37"/>
        <v>0</v>
      </c>
      <c r="BI204" s="172">
        <f t="shared" si="38"/>
        <v>0</v>
      </c>
      <c r="BJ204" s="14" t="s">
        <v>139</v>
      </c>
      <c r="BK204" s="173">
        <f t="shared" si="39"/>
        <v>0</v>
      </c>
      <c r="BL204" s="14" t="s">
        <v>198</v>
      </c>
      <c r="BM204" s="171" t="s">
        <v>382</v>
      </c>
    </row>
    <row r="205" spans="1:65" s="2" customFormat="1" ht="21.75" customHeight="1">
      <c r="A205" s="30"/>
      <c r="B205" s="159"/>
      <c r="C205" s="160" t="s">
        <v>387</v>
      </c>
      <c r="D205" s="160" t="s">
        <v>134</v>
      </c>
      <c r="E205" s="161" t="s">
        <v>384</v>
      </c>
      <c r="F205" s="162" t="s">
        <v>385</v>
      </c>
      <c r="G205" s="163" t="s">
        <v>162</v>
      </c>
      <c r="H205" s="164">
        <v>1</v>
      </c>
      <c r="I205" s="165"/>
      <c r="J205" s="164">
        <f t="shared" si="30"/>
        <v>0</v>
      </c>
      <c r="K205" s="166"/>
      <c r="L205" s="31"/>
      <c r="M205" s="167" t="s">
        <v>1</v>
      </c>
      <c r="N205" s="168" t="s">
        <v>39</v>
      </c>
      <c r="O205" s="56"/>
      <c r="P205" s="169">
        <f t="shared" si="31"/>
        <v>0</v>
      </c>
      <c r="Q205" s="169">
        <v>1E-4</v>
      </c>
      <c r="R205" s="169">
        <f t="shared" si="32"/>
        <v>1E-4</v>
      </c>
      <c r="S205" s="169">
        <v>0</v>
      </c>
      <c r="T205" s="170">
        <f t="shared" si="3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71" t="s">
        <v>198</v>
      </c>
      <c r="AT205" s="171" t="s">
        <v>134</v>
      </c>
      <c r="AU205" s="171" t="s">
        <v>139</v>
      </c>
      <c r="AY205" s="14" t="s">
        <v>131</v>
      </c>
      <c r="BE205" s="172">
        <f t="shared" si="34"/>
        <v>0</v>
      </c>
      <c r="BF205" s="172">
        <f t="shared" si="35"/>
        <v>0</v>
      </c>
      <c r="BG205" s="172">
        <f t="shared" si="36"/>
        <v>0</v>
      </c>
      <c r="BH205" s="172">
        <f t="shared" si="37"/>
        <v>0</v>
      </c>
      <c r="BI205" s="172">
        <f t="shared" si="38"/>
        <v>0</v>
      </c>
      <c r="BJ205" s="14" t="s">
        <v>139</v>
      </c>
      <c r="BK205" s="173">
        <f t="shared" si="39"/>
        <v>0</v>
      </c>
      <c r="BL205" s="14" t="s">
        <v>198</v>
      </c>
      <c r="BM205" s="171" t="s">
        <v>386</v>
      </c>
    </row>
    <row r="206" spans="1:65" s="2" customFormat="1" ht="16.5" customHeight="1">
      <c r="A206" s="30"/>
      <c r="B206" s="159"/>
      <c r="C206" s="174" t="s">
        <v>391</v>
      </c>
      <c r="D206" s="174" t="s">
        <v>165</v>
      </c>
      <c r="E206" s="175" t="s">
        <v>388</v>
      </c>
      <c r="F206" s="176" t="s">
        <v>389</v>
      </c>
      <c r="G206" s="177" t="s">
        <v>162</v>
      </c>
      <c r="H206" s="178">
        <v>1</v>
      </c>
      <c r="I206" s="179"/>
      <c r="J206" s="178">
        <f t="shared" si="30"/>
        <v>0</v>
      </c>
      <c r="K206" s="180"/>
      <c r="L206" s="181"/>
      <c r="M206" s="182" t="s">
        <v>1</v>
      </c>
      <c r="N206" s="183" t="s">
        <v>39</v>
      </c>
      <c r="O206" s="56"/>
      <c r="P206" s="169">
        <f t="shared" si="31"/>
        <v>0</v>
      </c>
      <c r="Q206" s="169">
        <v>2E-3</v>
      </c>
      <c r="R206" s="169">
        <f t="shared" si="32"/>
        <v>2E-3</v>
      </c>
      <c r="S206" s="169">
        <v>0</v>
      </c>
      <c r="T206" s="170">
        <f t="shared" si="3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71" t="s">
        <v>272</v>
      </c>
      <c r="AT206" s="171" t="s">
        <v>165</v>
      </c>
      <c r="AU206" s="171" t="s">
        <v>139</v>
      </c>
      <c r="AY206" s="14" t="s">
        <v>131</v>
      </c>
      <c r="BE206" s="172">
        <f t="shared" si="34"/>
        <v>0</v>
      </c>
      <c r="BF206" s="172">
        <f t="shared" si="35"/>
        <v>0</v>
      </c>
      <c r="BG206" s="172">
        <f t="shared" si="36"/>
        <v>0</v>
      </c>
      <c r="BH206" s="172">
        <f t="shared" si="37"/>
        <v>0</v>
      </c>
      <c r="BI206" s="172">
        <f t="shared" si="38"/>
        <v>0</v>
      </c>
      <c r="BJ206" s="14" t="s">
        <v>139</v>
      </c>
      <c r="BK206" s="173">
        <f t="shared" si="39"/>
        <v>0</v>
      </c>
      <c r="BL206" s="14" t="s">
        <v>198</v>
      </c>
      <c r="BM206" s="171" t="s">
        <v>390</v>
      </c>
    </row>
    <row r="207" spans="1:65" s="2" customFormat="1" ht="21.75" customHeight="1">
      <c r="A207" s="30"/>
      <c r="B207" s="159"/>
      <c r="C207" s="160" t="s">
        <v>395</v>
      </c>
      <c r="D207" s="160" t="s">
        <v>134</v>
      </c>
      <c r="E207" s="161" t="s">
        <v>392</v>
      </c>
      <c r="F207" s="162" t="s">
        <v>393</v>
      </c>
      <c r="G207" s="163" t="s">
        <v>162</v>
      </c>
      <c r="H207" s="164">
        <v>4</v>
      </c>
      <c r="I207" s="165"/>
      <c r="J207" s="164">
        <f t="shared" si="30"/>
        <v>0</v>
      </c>
      <c r="K207" s="166"/>
      <c r="L207" s="31"/>
      <c r="M207" s="167" t="s">
        <v>1</v>
      </c>
      <c r="N207" s="168" t="s">
        <v>39</v>
      </c>
      <c r="O207" s="56"/>
      <c r="P207" s="169">
        <f t="shared" si="31"/>
        <v>0</v>
      </c>
      <c r="Q207" s="169">
        <v>0</v>
      </c>
      <c r="R207" s="169">
        <f t="shared" si="32"/>
        <v>0</v>
      </c>
      <c r="S207" s="169">
        <v>0</v>
      </c>
      <c r="T207" s="170">
        <f t="shared" si="3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71" t="s">
        <v>198</v>
      </c>
      <c r="AT207" s="171" t="s">
        <v>134</v>
      </c>
      <c r="AU207" s="171" t="s">
        <v>139</v>
      </c>
      <c r="AY207" s="14" t="s">
        <v>131</v>
      </c>
      <c r="BE207" s="172">
        <f t="shared" si="34"/>
        <v>0</v>
      </c>
      <c r="BF207" s="172">
        <f t="shared" si="35"/>
        <v>0</v>
      </c>
      <c r="BG207" s="172">
        <f t="shared" si="36"/>
        <v>0</v>
      </c>
      <c r="BH207" s="172">
        <f t="shared" si="37"/>
        <v>0</v>
      </c>
      <c r="BI207" s="172">
        <f t="shared" si="38"/>
        <v>0</v>
      </c>
      <c r="BJ207" s="14" t="s">
        <v>139</v>
      </c>
      <c r="BK207" s="173">
        <f t="shared" si="39"/>
        <v>0</v>
      </c>
      <c r="BL207" s="14" t="s">
        <v>198</v>
      </c>
      <c r="BM207" s="171" t="s">
        <v>394</v>
      </c>
    </row>
    <row r="208" spans="1:65" s="2" customFormat="1" ht="16.5" customHeight="1">
      <c r="A208" s="30"/>
      <c r="B208" s="159"/>
      <c r="C208" s="174" t="s">
        <v>399</v>
      </c>
      <c r="D208" s="174" t="s">
        <v>165</v>
      </c>
      <c r="E208" s="175" t="s">
        <v>396</v>
      </c>
      <c r="F208" s="176" t="s">
        <v>397</v>
      </c>
      <c r="G208" s="177" t="s">
        <v>162</v>
      </c>
      <c r="H208" s="178">
        <v>4</v>
      </c>
      <c r="I208" s="179"/>
      <c r="J208" s="178">
        <f t="shared" si="30"/>
        <v>0</v>
      </c>
      <c r="K208" s="180"/>
      <c r="L208" s="181"/>
      <c r="M208" s="182" t="s">
        <v>1</v>
      </c>
      <c r="N208" s="183" t="s">
        <v>39</v>
      </c>
      <c r="O208" s="56"/>
      <c r="P208" s="169">
        <f t="shared" si="31"/>
        <v>0</v>
      </c>
      <c r="Q208" s="169">
        <v>1.16E-3</v>
      </c>
      <c r="R208" s="169">
        <f t="shared" si="32"/>
        <v>4.64E-3</v>
      </c>
      <c r="S208" s="169">
        <v>0</v>
      </c>
      <c r="T208" s="170">
        <f t="shared" si="3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71" t="s">
        <v>272</v>
      </c>
      <c r="AT208" s="171" t="s">
        <v>165</v>
      </c>
      <c r="AU208" s="171" t="s">
        <v>139</v>
      </c>
      <c r="AY208" s="14" t="s">
        <v>131</v>
      </c>
      <c r="BE208" s="172">
        <f t="shared" si="34"/>
        <v>0</v>
      </c>
      <c r="BF208" s="172">
        <f t="shared" si="35"/>
        <v>0</v>
      </c>
      <c r="BG208" s="172">
        <f t="shared" si="36"/>
        <v>0</v>
      </c>
      <c r="BH208" s="172">
        <f t="shared" si="37"/>
        <v>0</v>
      </c>
      <c r="BI208" s="172">
        <f t="shared" si="38"/>
        <v>0</v>
      </c>
      <c r="BJ208" s="14" t="s">
        <v>139</v>
      </c>
      <c r="BK208" s="173">
        <f t="shared" si="39"/>
        <v>0</v>
      </c>
      <c r="BL208" s="14" t="s">
        <v>198</v>
      </c>
      <c r="BM208" s="171" t="s">
        <v>398</v>
      </c>
    </row>
    <row r="209" spans="1:65" s="2" customFormat="1" ht="21.75" customHeight="1">
      <c r="A209" s="30"/>
      <c r="B209" s="159"/>
      <c r="C209" s="160" t="s">
        <v>403</v>
      </c>
      <c r="D209" s="160" t="s">
        <v>134</v>
      </c>
      <c r="E209" s="161" t="s">
        <v>400</v>
      </c>
      <c r="F209" s="162" t="s">
        <v>401</v>
      </c>
      <c r="G209" s="163" t="s">
        <v>162</v>
      </c>
      <c r="H209" s="164">
        <v>2</v>
      </c>
      <c r="I209" s="165"/>
      <c r="J209" s="164">
        <f t="shared" si="30"/>
        <v>0</v>
      </c>
      <c r="K209" s="166"/>
      <c r="L209" s="31"/>
      <c r="M209" s="167" t="s">
        <v>1</v>
      </c>
      <c r="N209" s="168" t="s">
        <v>39</v>
      </c>
      <c r="O209" s="56"/>
      <c r="P209" s="169">
        <f t="shared" si="31"/>
        <v>0</v>
      </c>
      <c r="Q209" s="169">
        <v>1.0000000000000001E-5</v>
      </c>
      <c r="R209" s="169">
        <f t="shared" si="32"/>
        <v>2.0000000000000002E-5</v>
      </c>
      <c r="S209" s="169">
        <v>0</v>
      </c>
      <c r="T209" s="170">
        <f t="shared" si="3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71" t="s">
        <v>198</v>
      </c>
      <c r="AT209" s="171" t="s">
        <v>134</v>
      </c>
      <c r="AU209" s="171" t="s">
        <v>139</v>
      </c>
      <c r="AY209" s="14" t="s">
        <v>131</v>
      </c>
      <c r="BE209" s="172">
        <f t="shared" si="34"/>
        <v>0</v>
      </c>
      <c r="BF209" s="172">
        <f t="shared" si="35"/>
        <v>0</v>
      </c>
      <c r="BG209" s="172">
        <f t="shared" si="36"/>
        <v>0</v>
      </c>
      <c r="BH209" s="172">
        <f t="shared" si="37"/>
        <v>0</v>
      </c>
      <c r="BI209" s="172">
        <f t="shared" si="38"/>
        <v>0</v>
      </c>
      <c r="BJ209" s="14" t="s">
        <v>139</v>
      </c>
      <c r="BK209" s="173">
        <f t="shared" si="39"/>
        <v>0</v>
      </c>
      <c r="BL209" s="14" t="s">
        <v>198</v>
      </c>
      <c r="BM209" s="171" t="s">
        <v>402</v>
      </c>
    </row>
    <row r="210" spans="1:65" s="2" customFormat="1" ht="16.5" customHeight="1">
      <c r="A210" s="30"/>
      <c r="B210" s="159"/>
      <c r="C210" s="174" t="s">
        <v>407</v>
      </c>
      <c r="D210" s="174" t="s">
        <v>165</v>
      </c>
      <c r="E210" s="175" t="s">
        <v>404</v>
      </c>
      <c r="F210" s="176" t="s">
        <v>405</v>
      </c>
      <c r="G210" s="177" t="s">
        <v>162</v>
      </c>
      <c r="H210" s="178">
        <v>2</v>
      </c>
      <c r="I210" s="179"/>
      <c r="J210" s="178">
        <f t="shared" si="30"/>
        <v>0</v>
      </c>
      <c r="K210" s="180"/>
      <c r="L210" s="181"/>
      <c r="M210" s="182" t="s">
        <v>1</v>
      </c>
      <c r="N210" s="183" t="s">
        <v>39</v>
      </c>
      <c r="O210" s="56"/>
      <c r="P210" s="169">
        <f t="shared" si="31"/>
        <v>0</v>
      </c>
      <c r="Q210" s="169">
        <v>2.8E-3</v>
      </c>
      <c r="R210" s="169">
        <f t="shared" si="32"/>
        <v>5.5999999999999999E-3</v>
      </c>
      <c r="S210" s="169">
        <v>0</v>
      </c>
      <c r="T210" s="170">
        <f t="shared" si="3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71" t="s">
        <v>272</v>
      </c>
      <c r="AT210" s="171" t="s">
        <v>165</v>
      </c>
      <c r="AU210" s="171" t="s">
        <v>139</v>
      </c>
      <c r="AY210" s="14" t="s">
        <v>131</v>
      </c>
      <c r="BE210" s="172">
        <f t="shared" si="34"/>
        <v>0</v>
      </c>
      <c r="BF210" s="172">
        <f t="shared" si="35"/>
        <v>0</v>
      </c>
      <c r="BG210" s="172">
        <f t="shared" si="36"/>
        <v>0</v>
      </c>
      <c r="BH210" s="172">
        <f t="shared" si="37"/>
        <v>0</v>
      </c>
      <c r="BI210" s="172">
        <f t="shared" si="38"/>
        <v>0</v>
      </c>
      <c r="BJ210" s="14" t="s">
        <v>139</v>
      </c>
      <c r="BK210" s="173">
        <f t="shared" si="39"/>
        <v>0</v>
      </c>
      <c r="BL210" s="14" t="s">
        <v>198</v>
      </c>
      <c r="BM210" s="171" t="s">
        <v>406</v>
      </c>
    </row>
    <row r="211" spans="1:65" s="2" customFormat="1" ht="21.75" customHeight="1">
      <c r="A211" s="30"/>
      <c r="B211" s="159"/>
      <c r="C211" s="160" t="s">
        <v>413</v>
      </c>
      <c r="D211" s="160" t="s">
        <v>134</v>
      </c>
      <c r="E211" s="161" t="s">
        <v>408</v>
      </c>
      <c r="F211" s="162" t="s">
        <v>409</v>
      </c>
      <c r="G211" s="163" t="s">
        <v>209</v>
      </c>
      <c r="H211" s="164">
        <v>0.182</v>
      </c>
      <c r="I211" s="165"/>
      <c r="J211" s="164">
        <f t="shared" si="30"/>
        <v>0</v>
      </c>
      <c r="K211" s="166"/>
      <c r="L211" s="31"/>
      <c r="M211" s="167" t="s">
        <v>1</v>
      </c>
      <c r="N211" s="168" t="s">
        <v>39</v>
      </c>
      <c r="O211" s="56"/>
      <c r="P211" s="169">
        <f t="shared" si="31"/>
        <v>0</v>
      </c>
      <c r="Q211" s="169">
        <v>0</v>
      </c>
      <c r="R211" s="169">
        <f t="shared" si="32"/>
        <v>0</v>
      </c>
      <c r="S211" s="169">
        <v>0</v>
      </c>
      <c r="T211" s="170">
        <f t="shared" si="33"/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71" t="s">
        <v>198</v>
      </c>
      <c r="AT211" s="171" t="s">
        <v>134</v>
      </c>
      <c r="AU211" s="171" t="s">
        <v>139</v>
      </c>
      <c r="AY211" s="14" t="s">
        <v>131</v>
      </c>
      <c r="BE211" s="172">
        <f t="shared" si="34"/>
        <v>0</v>
      </c>
      <c r="BF211" s="172">
        <f t="shared" si="35"/>
        <v>0</v>
      </c>
      <c r="BG211" s="172">
        <f t="shared" si="36"/>
        <v>0</v>
      </c>
      <c r="BH211" s="172">
        <f t="shared" si="37"/>
        <v>0</v>
      </c>
      <c r="BI211" s="172">
        <f t="shared" si="38"/>
        <v>0</v>
      </c>
      <c r="BJ211" s="14" t="s">
        <v>139</v>
      </c>
      <c r="BK211" s="173">
        <f t="shared" si="39"/>
        <v>0</v>
      </c>
      <c r="BL211" s="14" t="s">
        <v>198</v>
      </c>
      <c r="BM211" s="171" t="s">
        <v>410</v>
      </c>
    </row>
    <row r="212" spans="1:65" s="12" customFormat="1" ht="22.9" customHeight="1">
      <c r="B212" s="146"/>
      <c r="D212" s="147" t="s">
        <v>72</v>
      </c>
      <c r="E212" s="157" t="s">
        <v>411</v>
      </c>
      <c r="F212" s="157" t="s">
        <v>412</v>
      </c>
      <c r="I212" s="149"/>
      <c r="J212" s="158">
        <f>BK212</f>
        <v>0</v>
      </c>
      <c r="L212" s="146"/>
      <c r="M212" s="151"/>
      <c r="N212" s="152"/>
      <c r="O212" s="152"/>
      <c r="P212" s="153">
        <f>SUM(P213:P214)</f>
        <v>0</v>
      </c>
      <c r="Q212" s="152"/>
      <c r="R212" s="153">
        <f>SUM(R213:R214)</f>
        <v>0.14521416000000004</v>
      </c>
      <c r="S212" s="152"/>
      <c r="T212" s="154">
        <f>SUM(T213:T214)</f>
        <v>0</v>
      </c>
      <c r="AR212" s="147" t="s">
        <v>139</v>
      </c>
      <c r="AT212" s="155" t="s">
        <v>72</v>
      </c>
      <c r="AU212" s="155" t="s">
        <v>81</v>
      </c>
      <c r="AY212" s="147" t="s">
        <v>131</v>
      </c>
      <c r="BK212" s="156">
        <f>SUM(BK213:BK214)</f>
        <v>0</v>
      </c>
    </row>
    <row r="213" spans="1:65" s="2" customFormat="1" ht="16.5" customHeight="1">
      <c r="A213" s="30"/>
      <c r="B213" s="159"/>
      <c r="C213" s="160" t="s">
        <v>417</v>
      </c>
      <c r="D213" s="160" t="s">
        <v>134</v>
      </c>
      <c r="E213" s="161" t="s">
        <v>414</v>
      </c>
      <c r="F213" s="162" t="s">
        <v>415</v>
      </c>
      <c r="G213" s="163" t="s">
        <v>137</v>
      </c>
      <c r="H213" s="164">
        <v>17.004000000000001</v>
      </c>
      <c r="I213" s="165"/>
      <c r="J213" s="164">
        <f>ROUND(I213*H213,3)</f>
        <v>0</v>
      </c>
      <c r="K213" s="166"/>
      <c r="L213" s="31"/>
      <c r="M213" s="167" t="s">
        <v>1</v>
      </c>
      <c r="N213" s="168" t="s">
        <v>39</v>
      </c>
      <c r="O213" s="56"/>
      <c r="P213" s="169">
        <f>O213*H213</f>
        <v>0</v>
      </c>
      <c r="Q213" s="169">
        <v>8.5400000000000007E-3</v>
      </c>
      <c r="R213" s="169">
        <f>Q213*H213</f>
        <v>0.14521416000000004</v>
      </c>
      <c r="S213" s="169">
        <v>0</v>
      </c>
      <c r="T213" s="170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71" t="s">
        <v>198</v>
      </c>
      <c r="AT213" s="171" t="s">
        <v>134</v>
      </c>
      <c r="AU213" s="171" t="s">
        <v>139</v>
      </c>
      <c r="AY213" s="14" t="s">
        <v>131</v>
      </c>
      <c r="BE213" s="172">
        <f>IF(N213="základná",J213,0)</f>
        <v>0</v>
      </c>
      <c r="BF213" s="172">
        <f>IF(N213="znížená",J213,0)</f>
        <v>0</v>
      </c>
      <c r="BG213" s="172">
        <f>IF(N213="zákl. prenesená",J213,0)</f>
        <v>0</v>
      </c>
      <c r="BH213" s="172">
        <f>IF(N213="zníž. prenesená",J213,0)</f>
        <v>0</v>
      </c>
      <c r="BI213" s="172">
        <f>IF(N213="nulová",J213,0)</f>
        <v>0</v>
      </c>
      <c r="BJ213" s="14" t="s">
        <v>139</v>
      </c>
      <c r="BK213" s="173">
        <f>ROUND(I213*H213,3)</f>
        <v>0</v>
      </c>
      <c r="BL213" s="14" t="s">
        <v>198</v>
      </c>
      <c r="BM213" s="171" t="s">
        <v>416</v>
      </c>
    </row>
    <row r="214" spans="1:65" s="2" customFormat="1" ht="21.75" customHeight="1">
      <c r="A214" s="30"/>
      <c r="B214" s="159"/>
      <c r="C214" s="160" t="s">
        <v>423</v>
      </c>
      <c r="D214" s="160" t="s">
        <v>134</v>
      </c>
      <c r="E214" s="161" t="s">
        <v>418</v>
      </c>
      <c r="F214" s="162" t="s">
        <v>419</v>
      </c>
      <c r="G214" s="163" t="s">
        <v>209</v>
      </c>
      <c r="H214" s="164">
        <v>0.14499999999999999</v>
      </c>
      <c r="I214" s="165"/>
      <c r="J214" s="164">
        <f>ROUND(I214*H214,3)</f>
        <v>0</v>
      </c>
      <c r="K214" s="166"/>
      <c r="L214" s="31"/>
      <c r="M214" s="167" t="s">
        <v>1</v>
      </c>
      <c r="N214" s="168" t="s">
        <v>39</v>
      </c>
      <c r="O214" s="56"/>
      <c r="P214" s="169">
        <f>O214*H214</f>
        <v>0</v>
      </c>
      <c r="Q214" s="169">
        <v>0</v>
      </c>
      <c r="R214" s="169">
        <f>Q214*H214</f>
        <v>0</v>
      </c>
      <c r="S214" s="169">
        <v>0</v>
      </c>
      <c r="T214" s="170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71" t="s">
        <v>198</v>
      </c>
      <c r="AT214" s="171" t="s">
        <v>134</v>
      </c>
      <c r="AU214" s="171" t="s">
        <v>139</v>
      </c>
      <c r="AY214" s="14" t="s">
        <v>131</v>
      </c>
      <c r="BE214" s="172">
        <f>IF(N214="základná",J214,0)</f>
        <v>0</v>
      </c>
      <c r="BF214" s="172">
        <f>IF(N214="znížená",J214,0)</f>
        <v>0</v>
      </c>
      <c r="BG214" s="172">
        <f>IF(N214="zákl. prenesená",J214,0)</f>
        <v>0</v>
      </c>
      <c r="BH214" s="172">
        <f>IF(N214="zníž. prenesená",J214,0)</f>
        <v>0</v>
      </c>
      <c r="BI214" s="172">
        <f>IF(N214="nulová",J214,0)</f>
        <v>0</v>
      </c>
      <c r="BJ214" s="14" t="s">
        <v>139</v>
      </c>
      <c r="BK214" s="173">
        <f>ROUND(I214*H214,3)</f>
        <v>0</v>
      </c>
      <c r="BL214" s="14" t="s">
        <v>198</v>
      </c>
      <c r="BM214" s="171" t="s">
        <v>420</v>
      </c>
    </row>
    <row r="215" spans="1:65" s="12" customFormat="1" ht="22.9" customHeight="1">
      <c r="B215" s="146"/>
      <c r="D215" s="147" t="s">
        <v>72</v>
      </c>
      <c r="E215" s="157" t="s">
        <v>421</v>
      </c>
      <c r="F215" s="157" t="s">
        <v>422</v>
      </c>
      <c r="I215" s="149"/>
      <c r="J215" s="158">
        <f>BK215</f>
        <v>0</v>
      </c>
      <c r="L215" s="146"/>
      <c r="M215" s="151"/>
      <c r="N215" s="152"/>
      <c r="O215" s="152"/>
      <c r="P215" s="153">
        <f>SUM(P216:P219)</f>
        <v>0</v>
      </c>
      <c r="Q215" s="152"/>
      <c r="R215" s="153">
        <f>SUM(R216:R219)</f>
        <v>0.18200000000000002</v>
      </c>
      <c r="S215" s="152"/>
      <c r="T215" s="154">
        <f>SUM(T216:T219)</f>
        <v>0</v>
      </c>
      <c r="AR215" s="147" t="s">
        <v>139</v>
      </c>
      <c r="AT215" s="155" t="s">
        <v>72</v>
      </c>
      <c r="AU215" s="155" t="s">
        <v>81</v>
      </c>
      <c r="AY215" s="147" t="s">
        <v>131</v>
      </c>
      <c r="BK215" s="156">
        <f>SUM(BK216:BK219)</f>
        <v>0</v>
      </c>
    </row>
    <row r="216" spans="1:65" s="2" customFormat="1" ht="21.75" customHeight="1">
      <c r="A216" s="30"/>
      <c r="B216" s="159"/>
      <c r="C216" s="160" t="s">
        <v>427</v>
      </c>
      <c r="D216" s="160" t="s">
        <v>134</v>
      </c>
      <c r="E216" s="161" t="s">
        <v>424</v>
      </c>
      <c r="F216" s="162" t="s">
        <v>425</v>
      </c>
      <c r="G216" s="163" t="s">
        <v>162</v>
      </c>
      <c r="H216" s="164">
        <v>7</v>
      </c>
      <c r="I216" s="165"/>
      <c r="J216" s="164">
        <f>ROUND(I216*H216,3)</f>
        <v>0</v>
      </c>
      <c r="K216" s="166"/>
      <c r="L216" s="31"/>
      <c r="M216" s="167" t="s">
        <v>1</v>
      </c>
      <c r="N216" s="168" t="s">
        <v>39</v>
      </c>
      <c r="O216" s="56"/>
      <c r="P216" s="169">
        <f>O216*H216</f>
        <v>0</v>
      </c>
      <c r="Q216" s="169">
        <v>0</v>
      </c>
      <c r="R216" s="169">
        <f>Q216*H216</f>
        <v>0</v>
      </c>
      <c r="S216" s="169">
        <v>0</v>
      </c>
      <c r="T216" s="170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71" t="s">
        <v>198</v>
      </c>
      <c r="AT216" s="171" t="s">
        <v>134</v>
      </c>
      <c r="AU216" s="171" t="s">
        <v>139</v>
      </c>
      <c r="AY216" s="14" t="s">
        <v>131</v>
      </c>
      <c r="BE216" s="172">
        <f>IF(N216="základná",J216,0)</f>
        <v>0</v>
      </c>
      <c r="BF216" s="172">
        <f>IF(N216="znížená",J216,0)</f>
        <v>0</v>
      </c>
      <c r="BG216" s="172">
        <f>IF(N216="zákl. prenesená",J216,0)</f>
        <v>0</v>
      </c>
      <c r="BH216" s="172">
        <f>IF(N216="zníž. prenesená",J216,0)</f>
        <v>0</v>
      </c>
      <c r="BI216" s="172">
        <f>IF(N216="nulová",J216,0)</f>
        <v>0</v>
      </c>
      <c r="BJ216" s="14" t="s">
        <v>139</v>
      </c>
      <c r="BK216" s="173">
        <f>ROUND(I216*H216,3)</f>
        <v>0</v>
      </c>
      <c r="BL216" s="14" t="s">
        <v>198</v>
      </c>
      <c r="BM216" s="171" t="s">
        <v>426</v>
      </c>
    </row>
    <row r="217" spans="1:65" s="2" customFormat="1" ht="21.75" customHeight="1">
      <c r="A217" s="30"/>
      <c r="B217" s="159"/>
      <c r="C217" s="174" t="s">
        <v>431</v>
      </c>
      <c r="D217" s="174" t="s">
        <v>165</v>
      </c>
      <c r="E217" s="175" t="s">
        <v>428</v>
      </c>
      <c r="F217" s="176" t="s">
        <v>429</v>
      </c>
      <c r="G217" s="177" t="s">
        <v>162</v>
      </c>
      <c r="H217" s="178">
        <v>7</v>
      </c>
      <c r="I217" s="179"/>
      <c r="J217" s="178">
        <f>ROUND(I217*H217,3)</f>
        <v>0</v>
      </c>
      <c r="K217" s="180"/>
      <c r="L217" s="181"/>
      <c r="M217" s="182" t="s">
        <v>1</v>
      </c>
      <c r="N217" s="183" t="s">
        <v>39</v>
      </c>
      <c r="O217" s="56"/>
      <c r="P217" s="169">
        <f>O217*H217</f>
        <v>0</v>
      </c>
      <c r="Q217" s="169">
        <v>1E-3</v>
      </c>
      <c r="R217" s="169">
        <f>Q217*H217</f>
        <v>7.0000000000000001E-3</v>
      </c>
      <c r="S217" s="169">
        <v>0</v>
      </c>
      <c r="T217" s="170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71" t="s">
        <v>272</v>
      </c>
      <c r="AT217" s="171" t="s">
        <v>165</v>
      </c>
      <c r="AU217" s="171" t="s">
        <v>139</v>
      </c>
      <c r="AY217" s="14" t="s">
        <v>131</v>
      </c>
      <c r="BE217" s="172">
        <f>IF(N217="základná",J217,0)</f>
        <v>0</v>
      </c>
      <c r="BF217" s="172">
        <f>IF(N217="znížená",J217,0)</f>
        <v>0</v>
      </c>
      <c r="BG217" s="172">
        <f>IF(N217="zákl. prenesená",J217,0)</f>
        <v>0</v>
      </c>
      <c r="BH217" s="172">
        <f>IF(N217="zníž. prenesená",J217,0)</f>
        <v>0</v>
      </c>
      <c r="BI217" s="172">
        <f>IF(N217="nulová",J217,0)</f>
        <v>0</v>
      </c>
      <c r="BJ217" s="14" t="s">
        <v>139</v>
      </c>
      <c r="BK217" s="173">
        <f>ROUND(I217*H217,3)</f>
        <v>0</v>
      </c>
      <c r="BL217" s="14" t="s">
        <v>198</v>
      </c>
      <c r="BM217" s="171" t="s">
        <v>430</v>
      </c>
    </row>
    <row r="218" spans="1:65" s="2" customFormat="1" ht="33" customHeight="1">
      <c r="A218" s="30"/>
      <c r="B218" s="159"/>
      <c r="C218" s="174" t="s">
        <v>435</v>
      </c>
      <c r="D218" s="174" t="s">
        <v>165</v>
      </c>
      <c r="E218" s="175" t="s">
        <v>432</v>
      </c>
      <c r="F218" s="176" t="s">
        <v>433</v>
      </c>
      <c r="G218" s="177" t="s">
        <v>162</v>
      </c>
      <c r="H218" s="178">
        <v>7</v>
      </c>
      <c r="I218" s="179"/>
      <c r="J218" s="178">
        <f>ROUND(I218*H218,3)</f>
        <v>0</v>
      </c>
      <c r="K218" s="180"/>
      <c r="L218" s="181"/>
      <c r="M218" s="182" t="s">
        <v>1</v>
      </c>
      <c r="N218" s="183" t="s">
        <v>39</v>
      </c>
      <c r="O218" s="56"/>
      <c r="P218" s="169">
        <f>O218*H218</f>
        <v>0</v>
      </c>
      <c r="Q218" s="169">
        <v>2.5000000000000001E-2</v>
      </c>
      <c r="R218" s="169">
        <f>Q218*H218</f>
        <v>0.17500000000000002</v>
      </c>
      <c r="S218" s="169">
        <v>0</v>
      </c>
      <c r="T218" s="170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71" t="s">
        <v>272</v>
      </c>
      <c r="AT218" s="171" t="s">
        <v>165</v>
      </c>
      <c r="AU218" s="171" t="s">
        <v>139</v>
      </c>
      <c r="AY218" s="14" t="s">
        <v>131</v>
      </c>
      <c r="BE218" s="172">
        <f>IF(N218="základná",J218,0)</f>
        <v>0</v>
      </c>
      <c r="BF218" s="172">
        <f>IF(N218="znížená",J218,0)</f>
        <v>0</v>
      </c>
      <c r="BG218" s="172">
        <f>IF(N218="zákl. prenesená",J218,0)</f>
        <v>0</v>
      </c>
      <c r="BH218" s="172">
        <f>IF(N218="zníž. prenesená",J218,0)</f>
        <v>0</v>
      </c>
      <c r="BI218" s="172">
        <f>IF(N218="nulová",J218,0)</f>
        <v>0</v>
      </c>
      <c r="BJ218" s="14" t="s">
        <v>139</v>
      </c>
      <c r="BK218" s="173">
        <f>ROUND(I218*H218,3)</f>
        <v>0</v>
      </c>
      <c r="BL218" s="14" t="s">
        <v>198</v>
      </c>
      <c r="BM218" s="171" t="s">
        <v>434</v>
      </c>
    </row>
    <row r="219" spans="1:65" s="2" customFormat="1" ht="21.75" customHeight="1">
      <c r="A219" s="30"/>
      <c r="B219" s="159"/>
      <c r="C219" s="160" t="s">
        <v>441</v>
      </c>
      <c r="D219" s="160" t="s">
        <v>134</v>
      </c>
      <c r="E219" s="161" t="s">
        <v>436</v>
      </c>
      <c r="F219" s="162" t="s">
        <v>437</v>
      </c>
      <c r="G219" s="163" t="s">
        <v>209</v>
      </c>
      <c r="H219" s="164">
        <v>0.182</v>
      </c>
      <c r="I219" s="165"/>
      <c r="J219" s="164">
        <f>ROUND(I219*H219,3)</f>
        <v>0</v>
      </c>
      <c r="K219" s="166"/>
      <c r="L219" s="31"/>
      <c r="M219" s="167" t="s">
        <v>1</v>
      </c>
      <c r="N219" s="168" t="s">
        <v>39</v>
      </c>
      <c r="O219" s="56"/>
      <c r="P219" s="169">
        <f>O219*H219</f>
        <v>0</v>
      </c>
      <c r="Q219" s="169">
        <v>0</v>
      </c>
      <c r="R219" s="169">
        <f>Q219*H219</f>
        <v>0</v>
      </c>
      <c r="S219" s="169">
        <v>0</v>
      </c>
      <c r="T219" s="170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71" t="s">
        <v>198</v>
      </c>
      <c r="AT219" s="171" t="s">
        <v>134</v>
      </c>
      <c r="AU219" s="171" t="s">
        <v>139</v>
      </c>
      <c r="AY219" s="14" t="s">
        <v>131</v>
      </c>
      <c r="BE219" s="172">
        <f>IF(N219="základná",J219,0)</f>
        <v>0</v>
      </c>
      <c r="BF219" s="172">
        <f>IF(N219="znížená",J219,0)</f>
        <v>0</v>
      </c>
      <c r="BG219" s="172">
        <f>IF(N219="zákl. prenesená",J219,0)</f>
        <v>0</v>
      </c>
      <c r="BH219" s="172">
        <f>IF(N219="zníž. prenesená",J219,0)</f>
        <v>0</v>
      </c>
      <c r="BI219" s="172">
        <f>IF(N219="nulová",J219,0)</f>
        <v>0</v>
      </c>
      <c r="BJ219" s="14" t="s">
        <v>139</v>
      </c>
      <c r="BK219" s="173">
        <f>ROUND(I219*H219,3)</f>
        <v>0</v>
      </c>
      <c r="BL219" s="14" t="s">
        <v>198</v>
      </c>
      <c r="BM219" s="171" t="s">
        <v>438</v>
      </c>
    </row>
    <row r="220" spans="1:65" s="12" customFormat="1" ht="22.9" customHeight="1">
      <c r="B220" s="146"/>
      <c r="D220" s="147" t="s">
        <v>72</v>
      </c>
      <c r="E220" s="157" t="s">
        <v>439</v>
      </c>
      <c r="F220" s="157" t="s">
        <v>440</v>
      </c>
      <c r="I220" s="149"/>
      <c r="J220" s="158">
        <f>BK220</f>
        <v>0</v>
      </c>
      <c r="L220" s="146"/>
      <c r="M220" s="151"/>
      <c r="N220" s="152"/>
      <c r="O220" s="152"/>
      <c r="P220" s="153">
        <f>SUM(P221:P227)</f>
        <v>0</v>
      </c>
      <c r="Q220" s="152"/>
      <c r="R220" s="153">
        <f>SUM(R221:R227)</f>
        <v>2.3939999999999999E-3</v>
      </c>
      <c r="S220" s="152"/>
      <c r="T220" s="154">
        <f>SUM(T221:T227)</f>
        <v>0</v>
      </c>
      <c r="AR220" s="147" t="s">
        <v>139</v>
      </c>
      <c r="AT220" s="155" t="s">
        <v>72</v>
      </c>
      <c r="AU220" s="155" t="s">
        <v>81</v>
      </c>
      <c r="AY220" s="147" t="s">
        <v>131</v>
      </c>
      <c r="BK220" s="156">
        <f>SUM(BK221:BK227)</f>
        <v>0</v>
      </c>
    </row>
    <row r="221" spans="1:65" s="2" customFormat="1" ht="16.5" customHeight="1">
      <c r="A221" s="30"/>
      <c r="B221" s="159"/>
      <c r="C221" s="160" t="s">
        <v>445</v>
      </c>
      <c r="D221" s="160" t="s">
        <v>134</v>
      </c>
      <c r="E221" s="161" t="s">
        <v>442</v>
      </c>
      <c r="F221" s="162" t="s">
        <v>443</v>
      </c>
      <c r="G221" s="163" t="s">
        <v>162</v>
      </c>
      <c r="H221" s="164">
        <v>2</v>
      </c>
      <c r="I221" s="165"/>
      <c r="J221" s="164">
        <f t="shared" ref="J221:J227" si="40">ROUND(I221*H221,3)</f>
        <v>0</v>
      </c>
      <c r="K221" s="166"/>
      <c r="L221" s="31"/>
      <c r="M221" s="167" t="s">
        <v>1</v>
      </c>
      <c r="N221" s="168" t="s">
        <v>39</v>
      </c>
      <c r="O221" s="56"/>
      <c r="P221" s="169">
        <f t="shared" ref="P221:P227" si="41">O221*H221</f>
        <v>0</v>
      </c>
      <c r="Q221" s="169">
        <v>0</v>
      </c>
      <c r="R221" s="169">
        <f t="shared" ref="R221:R227" si="42">Q221*H221</f>
        <v>0</v>
      </c>
      <c r="S221" s="169">
        <v>0</v>
      </c>
      <c r="T221" s="170">
        <f t="shared" ref="T221:T227" si="43"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71" t="s">
        <v>198</v>
      </c>
      <c r="AT221" s="171" t="s">
        <v>134</v>
      </c>
      <c r="AU221" s="171" t="s">
        <v>139</v>
      </c>
      <c r="AY221" s="14" t="s">
        <v>131</v>
      </c>
      <c r="BE221" s="172">
        <f t="shared" ref="BE221:BE227" si="44">IF(N221="základná",J221,0)</f>
        <v>0</v>
      </c>
      <c r="BF221" s="172">
        <f t="shared" ref="BF221:BF227" si="45">IF(N221="znížená",J221,0)</f>
        <v>0</v>
      </c>
      <c r="BG221" s="172">
        <f t="shared" ref="BG221:BG227" si="46">IF(N221="zákl. prenesená",J221,0)</f>
        <v>0</v>
      </c>
      <c r="BH221" s="172">
        <f t="shared" ref="BH221:BH227" si="47">IF(N221="zníž. prenesená",J221,0)</f>
        <v>0</v>
      </c>
      <c r="BI221" s="172">
        <f t="shared" ref="BI221:BI227" si="48">IF(N221="nulová",J221,0)</f>
        <v>0</v>
      </c>
      <c r="BJ221" s="14" t="s">
        <v>139</v>
      </c>
      <c r="BK221" s="173">
        <f t="shared" ref="BK221:BK227" si="49">ROUND(I221*H221,3)</f>
        <v>0</v>
      </c>
      <c r="BL221" s="14" t="s">
        <v>198</v>
      </c>
      <c r="BM221" s="171" t="s">
        <v>444</v>
      </c>
    </row>
    <row r="222" spans="1:65" s="2" customFormat="1" ht="21.75" customHeight="1">
      <c r="A222" s="30"/>
      <c r="B222" s="159"/>
      <c r="C222" s="160" t="s">
        <v>449</v>
      </c>
      <c r="D222" s="160" t="s">
        <v>134</v>
      </c>
      <c r="E222" s="161" t="s">
        <v>446</v>
      </c>
      <c r="F222" s="162" t="s">
        <v>447</v>
      </c>
      <c r="G222" s="163" t="s">
        <v>162</v>
      </c>
      <c r="H222" s="164">
        <v>2</v>
      </c>
      <c r="I222" s="165"/>
      <c r="J222" s="164">
        <f t="shared" si="40"/>
        <v>0</v>
      </c>
      <c r="K222" s="166"/>
      <c r="L222" s="31"/>
      <c r="M222" s="167" t="s">
        <v>1</v>
      </c>
      <c r="N222" s="168" t="s">
        <v>39</v>
      </c>
      <c r="O222" s="56"/>
      <c r="P222" s="169">
        <f t="shared" si="41"/>
        <v>0</v>
      </c>
      <c r="Q222" s="169">
        <v>0</v>
      </c>
      <c r="R222" s="169">
        <f t="shared" si="42"/>
        <v>0</v>
      </c>
      <c r="S222" s="169">
        <v>0</v>
      </c>
      <c r="T222" s="170">
        <f t="shared" si="4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71" t="s">
        <v>198</v>
      </c>
      <c r="AT222" s="171" t="s">
        <v>134</v>
      </c>
      <c r="AU222" s="171" t="s">
        <v>139</v>
      </c>
      <c r="AY222" s="14" t="s">
        <v>131</v>
      </c>
      <c r="BE222" s="172">
        <f t="shared" si="44"/>
        <v>0</v>
      </c>
      <c r="BF222" s="172">
        <f t="shared" si="45"/>
        <v>0</v>
      </c>
      <c r="BG222" s="172">
        <f t="shared" si="46"/>
        <v>0</v>
      </c>
      <c r="BH222" s="172">
        <f t="shared" si="47"/>
        <v>0</v>
      </c>
      <c r="BI222" s="172">
        <f t="shared" si="48"/>
        <v>0</v>
      </c>
      <c r="BJ222" s="14" t="s">
        <v>139</v>
      </c>
      <c r="BK222" s="173">
        <f t="shared" si="49"/>
        <v>0</v>
      </c>
      <c r="BL222" s="14" t="s">
        <v>198</v>
      </c>
      <c r="BM222" s="171" t="s">
        <v>448</v>
      </c>
    </row>
    <row r="223" spans="1:65" s="2" customFormat="1" ht="16.5" customHeight="1">
      <c r="A223" s="30"/>
      <c r="B223" s="159"/>
      <c r="C223" s="174" t="s">
        <v>453</v>
      </c>
      <c r="D223" s="174" t="s">
        <v>165</v>
      </c>
      <c r="E223" s="175" t="s">
        <v>450</v>
      </c>
      <c r="F223" s="176" t="s">
        <v>451</v>
      </c>
      <c r="G223" s="177" t="s">
        <v>162</v>
      </c>
      <c r="H223" s="178">
        <v>2</v>
      </c>
      <c r="I223" s="179"/>
      <c r="J223" s="178">
        <f t="shared" si="40"/>
        <v>0</v>
      </c>
      <c r="K223" s="180"/>
      <c r="L223" s="181"/>
      <c r="M223" s="182" t="s">
        <v>1</v>
      </c>
      <c r="N223" s="183" t="s">
        <v>39</v>
      </c>
      <c r="O223" s="56"/>
      <c r="P223" s="169">
        <f t="shared" si="41"/>
        <v>0</v>
      </c>
      <c r="Q223" s="169">
        <v>8.9999999999999998E-4</v>
      </c>
      <c r="R223" s="169">
        <f t="shared" si="42"/>
        <v>1.8E-3</v>
      </c>
      <c r="S223" s="169">
        <v>0</v>
      </c>
      <c r="T223" s="170">
        <f t="shared" si="4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71" t="s">
        <v>272</v>
      </c>
      <c r="AT223" s="171" t="s">
        <v>165</v>
      </c>
      <c r="AU223" s="171" t="s">
        <v>139</v>
      </c>
      <c r="AY223" s="14" t="s">
        <v>131</v>
      </c>
      <c r="BE223" s="172">
        <f t="shared" si="44"/>
        <v>0</v>
      </c>
      <c r="BF223" s="172">
        <f t="shared" si="45"/>
        <v>0</v>
      </c>
      <c r="BG223" s="172">
        <f t="shared" si="46"/>
        <v>0</v>
      </c>
      <c r="BH223" s="172">
        <f t="shared" si="47"/>
        <v>0</v>
      </c>
      <c r="BI223" s="172">
        <f t="shared" si="48"/>
        <v>0</v>
      </c>
      <c r="BJ223" s="14" t="s">
        <v>139</v>
      </c>
      <c r="BK223" s="173">
        <f t="shared" si="49"/>
        <v>0</v>
      </c>
      <c r="BL223" s="14" t="s">
        <v>198</v>
      </c>
      <c r="BM223" s="171" t="s">
        <v>452</v>
      </c>
    </row>
    <row r="224" spans="1:65" s="2" customFormat="1" ht="16.5" customHeight="1">
      <c r="A224" s="30"/>
      <c r="B224" s="159"/>
      <c r="C224" s="160" t="s">
        <v>457</v>
      </c>
      <c r="D224" s="160" t="s">
        <v>134</v>
      </c>
      <c r="E224" s="161" t="s">
        <v>454</v>
      </c>
      <c r="F224" s="162" t="s">
        <v>455</v>
      </c>
      <c r="G224" s="163" t="s">
        <v>251</v>
      </c>
      <c r="H224" s="164">
        <v>2</v>
      </c>
      <c r="I224" s="165"/>
      <c r="J224" s="164">
        <f t="shared" si="40"/>
        <v>0</v>
      </c>
      <c r="K224" s="166"/>
      <c r="L224" s="31"/>
      <c r="M224" s="167" t="s">
        <v>1</v>
      </c>
      <c r="N224" s="168" t="s">
        <v>39</v>
      </c>
      <c r="O224" s="56"/>
      <c r="P224" s="169">
        <f t="shared" si="41"/>
        <v>0</v>
      </c>
      <c r="Q224" s="169">
        <v>0</v>
      </c>
      <c r="R224" s="169">
        <f t="shared" si="42"/>
        <v>0</v>
      </c>
      <c r="S224" s="169">
        <v>0</v>
      </c>
      <c r="T224" s="170">
        <f t="shared" si="4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71" t="s">
        <v>198</v>
      </c>
      <c r="AT224" s="171" t="s">
        <v>134</v>
      </c>
      <c r="AU224" s="171" t="s">
        <v>139</v>
      </c>
      <c r="AY224" s="14" t="s">
        <v>131</v>
      </c>
      <c r="BE224" s="172">
        <f t="shared" si="44"/>
        <v>0</v>
      </c>
      <c r="BF224" s="172">
        <f t="shared" si="45"/>
        <v>0</v>
      </c>
      <c r="BG224" s="172">
        <f t="shared" si="46"/>
        <v>0</v>
      </c>
      <c r="BH224" s="172">
        <f t="shared" si="47"/>
        <v>0</v>
      </c>
      <c r="BI224" s="172">
        <f t="shared" si="48"/>
        <v>0</v>
      </c>
      <c r="BJ224" s="14" t="s">
        <v>139</v>
      </c>
      <c r="BK224" s="173">
        <f t="shared" si="49"/>
        <v>0</v>
      </c>
      <c r="BL224" s="14" t="s">
        <v>198</v>
      </c>
      <c r="BM224" s="171" t="s">
        <v>456</v>
      </c>
    </row>
    <row r="225" spans="1:65" s="2" customFormat="1" ht="21.75" customHeight="1">
      <c r="A225" s="30"/>
      <c r="B225" s="159"/>
      <c r="C225" s="160" t="s">
        <v>461</v>
      </c>
      <c r="D225" s="160" t="s">
        <v>134</v>
      </c>
      <c r="E225" s="161" t="s">
        <v>458</v>
      </c>
      <c r="F225" s="162" t="s">
        <v>459</v>
      </c>
      <c r="G225" s="163" t="s">
        <v>256</v>
      </c>
      <c r="H225" s="164">
        <v>9</v>
      </c>
      <c r="I225" s="165"/>
      <c r="J225" s="164">
        <f t="shared" si="40"/>
        <v>0</v>
      </c>
      <c r="K225" s="166"/>
      <c r="L225" s="31"/>
      <c r="M225" s="167" t="s">
        <v>1</v>
      </c>
      <c r="N225" s="168" t="s">
        <v>39</v>
      </c>
      <c r="O225" s="56"/>
      <c r="P225" s="169">
        <f t="shared" si="41"/>
        <v>0</v>
      </c>
      <c r="Q225" s="169">
        <v>0</v>
      </c>
      <c r="R225" s="169">
        <f t="shared" si="42"/>
        <v>0</v>
      </c>
      <c r="S225" s="169">
        <v>0</v>
      </c>
      <c r="T225" s="170">
        <f t="shared" si="4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71" t="s">
        <v>198</v>
      </c>
      <c r="AT225" s="171" t="s">
        <v>134</v>
      </c>
      <c r="AU225" s="171" t="s">
        <v>139</v>
      </c>
      <c r="AY225" s="14" t="s">
        <v>131</v>
      </c>
      <c r="BE225" s="172">
        <f t="shared" si="44"/>
        <v>0</v>
      </c>
      <c r="BF225" s="172">
        <f t="shared" si="45"/>
        <v>0</v>
      </c>
      <c r="BG225" s="172">
        <f t="shared" si="46"/>
        <v>0</v>
      </c>
      <c r="BH225" s="172">
        <f t="shared" si="47"/>
        <v>0</v>
      </c>
      <c r="BI225" s="172">
        <f t="shared" si="48"/>
        <v>0</v>
      </c>
      <c r="BJ225" s="14" t="s">
        <v>139</v>
      </c>
      <c r="BK225" s="173">
        <f t="shared" si="49"/>
        <v>0</v>
      </c>
      <c r="BL225" s="14" t="s">
        <v>198</v>
      </c>
      <c r="BM225" s="171" t="s">
        <v>460</v>
      </c>
    </row>
    <row r="226" spans="1:65" s="2" customFormat="1" ht="16.5" customHeight="1">
      <c r="A226" s="30"/>
      <c r="B226" s="159"/>
      <c r="C226" s="174" t="s">
        <v>465</v>
      </c>
      <c r="D226" s="174" t="s">
        <v>165</v>
      </c>
      <c r="E226" s="175" t="s">
        <v>462</v>
      </c>
      <c r="F226" s="176" t="s">
        <v>463</v>
      </c>
      <c r="G226" s="177" t="s">
        <v>256</v>
      </c>
      <c r="H226" s="178">
        <v>9.9</v>
      </c>
      <c r="I226" s="179"/>
      <c r="J226" s="178">
        <f t="shared" si="40"/>
        <v>0</v>
      </c>
      <c r="K226" s="180"/>
      <c r="L226" s="181"/>
      <c r="M226" s="182" t="s">
        <v>1</v>
      </c>
      <c r="N226" s="183" t="s">
        <v>39</v>
      </c>
      <c r="O226" s="56"/>
      <c r="P226" s="169">
        <f t="shared" si="41"/>
        <v>0</v>
      </c>
      <c r="Q226" s="169">
        <v>6.0000000000000002E-5</v>
      </c>
      <c r="R226" s="169">
        <f t="shared" si="42"/>
        <v>5.9400000000000002E-4</v>
      </c>
      <c r="S226" s="169">
        <v>0</v>
      </c>
      <c r="T226" s="170">
        <f t="shared" si="4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71" t="s">
        <v>272</v>
      </c>
      <c r="AT226" s="171" t="s">
        <v>165</v>
      </c>
      <c r="AU226" s="171" t="s">
        <v>139</v>
      </c>
      <c r="AY226" s="14" t="s">
        <v>131</v>
      </c>
      <c r="BE226" s="172">
        <f t="shared" si="44"/>
        <v>0</v>
      </c>
      <c r="BF226" s="172">
        <f t="shared" si="45"/>
        <v>0</v>
      </c>
      <c r="BG226" s="172">
        <f t="shared" si="46"/>
        <v>0</v>
      </c>
      <c r="BH226" s="172">
        <f t="shared" si="47"/>
        <v>0</v>
      </c>
      <c r="BI226" s="172">
        <f t="shared" si="48"/>
        <v>0</v>
      </c>
      <c r="BJ226" s="14" t="s">
        <v>139</v>
      </c>
      <c r="BK226" s="173">
        <f t="shared" si="49"/>
        <v>0</v>
      </c>
      <c r="BL226" s="14" t="s">
        <v>198</v>
      </c>
      <c r="BM226" s="171" t="s">
        <v>464</v>
      </c>
    </row>
    <row r="227" spans="1:65" s="2" customFormat="1" ht="21.75" customHeight="1">
      <c r="A227" s="30"/>
      <c r="B227" s="159"/>
      <c r="C227" s="160" t="s">
        <v>472</v>
      </c>
      <c r="D227" s="160" t="s">
        <v>134</v>
      </c>
      <c r="E227" s="161" t="s">
        <v>466</v>
      </c>
      <c r="F227" s="162" t="s">
        <v>467</v>
      </c>
      <c r="G227" s="163" t="s">
        <v>468</v>
      </c>
      <c r="H227" s="165"/>
      <c r="I227" s="165"/>
      <c r="J227" s="164">
        <f t="shared" si="40"/>
        <v>0</v>
      </c>
      <c r="K227" s="166"/>
      <c r="L227" s="31"/>
      <c r="M227" s="167" t="s">
        <v>1</v>
      </c>
      <c r="N227" s="168" t="s">
        <v>39</v>
      </c>
      <c r="O227" s="56"/>
      <c r="P227" s="169">
        <f t="shared" si="41"/>
        <v>0</v>
      </c>
      <c r="Q227" s="169">
        <v>0</v>
      </c>
      <c r="R227" s="169">
        <f t="shared" si="42"/>
        <v>0</v>
      </c>
      <c r="S227" s="169">
        <v>0</v>
      </c>
      <c r="T227" s="170">
        <f t="shared" si="4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71" t="s">
        <v>198</v>
      </c>
      <c r="AT227" s="171" t="s">
        <v>134</v>
      </c>
      <c r="AU227" s="171" t="s">
        <v>139</v>
      </c>
      <c r="AY227" s="14" t="s">
        <v>131</v>
      </c>
      <c r="BE227" s="172">
        <f t="shared" si="44"/>
        <v>0</v>
      </c>
      <c r="BF227" s="172">
        <f t="shared" si="45"/>
        <v>0</v>
      </c>
      <c r="BG227" s="172">
        <f t="shared" si="46"/>
        <v>0</v>
      </c>
      <c r="BH227" s="172">
        <f t="shared" si="47"/>
        <v>0</v>
      </c>
      <c r="BI227" s="172">
        <f t="shared" si="48"/>
        <v>0</v>
      </c>
      <c r="BJ227" s="14" t="s">
        <v>139</v>
      </c>
      <c r="BK227" s="173">
        <f t="shared" si="49"/>
        <v>0</v>
      </c>
      <c r="BL227" s="14" t="s">
        <v>198</v>
      </c>
      <c r="BM227" s="171" t="s">
        <v>469</v>
      </c>
    </row>
    <row r="228" spans="1:65" s="12" customFormat="1" ht="22.9" customHeight="1">
      <c r="B228" s="146"/>
      <c r="D228" s="147" t="s">
        <v>72</v>
      </c>
      <c r="E228" s="157" t="s">
        <v>470</v>
      </c>
      <c r="F228" s="157" t="s">
        <v>471</v>
      </c>
      <c r="I228" s="149"/>
      <c r="J228" s="158">
        <f>BK228</f>
        <v>0</v>
      </c>
      <c r="L228" s="146"/>
      <c r="M228" s="151"/>
      <c r="N228" s="152"/>
      <c r="O228" s="152"/>
      <c r="P228" s="153">
        <f>SUM(P229:P231)</f>
        <v>0</v>
      </c>
      <c r="Q228" s="152"/>
      <c r="R228" s="153">
        <f>SUM(R229:R231)</f>
        <v>0.37418860000000004</v>
      </c>
      <c r="S228" s="152"/>
      <c r="T228" s="154">
        <f>SUM(T229:T231)</f>
        <v>0</v>
      </c>
      <c r="AR228" s="147" t="s">
        <v>139</v>
      </c>
      <c r="AT228" s="155" t="s">
        <v>72</v>
      </c>
      <c r="AU228" s="155" t="s">
        <v>81</v>
      </c>
      <c r="AY228" s="147" t="s">
        <v>131</v>
      </c>
      <c r="BK228" s="156">
        <f>SUM(BK229:BK231)</f>
        <v>0</v>
      </c>
    </row>
    <row r="229" spans="1:65" s="2" customFormat="1" ht="21.75" customHeight="1">
      <c r="A229" s="30"/>
      <c r="B229" s="159"/>
      <c r="C229" s="160" t="s">
        <v>476</v>
      </c>
      <c r="D229" s="160" t="s">
        <v>134</v>
      </c>
      <c r="E229" s="161" t="s">
        <v>473</v>
      </c>
      <c r="F229" s="162" t="s">
        <v>474</v>
      </c>
      <c r="G229" s="163" t="s">
        <v>137</v>
      </c>
      <c r="H229" s="164">
        <v>17.004000000000001</v>
      </c>
      <c r="I229" s="165"/>
      <c r="J229" s="164">
        <f>ROUND(I229*H229,3)</f>
        <v>0</v>
      </c>
      <c r="K229" s="166"/>
      <c r="L229" s="31"/>
      <c r="M229" s="167" t="s">
        <v>1</v>
      </c>
      <c r="N229" s="168" t="s">
        <v>39</v>
      </c>
      <c r="O229" s="56"/>
      <c r="P229" s="169">
        <f>O229*H229</f>
        <v>0</v>
      </c>
      <c r="Q229" s="169">
        <v>3.8500000000000001E-3</v>
      </c>
      <c r="R229" s="169">
        <f>Q229*H229</f>
        <v>6.5465400000000007E-2</v>
      </c>
      <c r="S229" s="169">
        <v>0</v>
      </c>
      <c r="T229" s="170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71" t="s">
        <v>198</v>
      </c>
      <c r="AT229" s="171" t="s">
        <v>134</v>
      </c>
      <c r="AU229" s="171" t="s">
        <v>139</v>
      </c>
      <c r="AY229" s="14" t="s">
        <v>131</v>
      </c>
      <c r="BE229" s="172">
        <f>IF(N229="základná",J229,0)</f>
        <v>0</v>
      </c>
      <c r="BF229" s="172">
        <f>IF(N229="znížená",J229,0)</f>
        <v>0</v>
      </c>
      <c r="BG229" s="172">
        <f>IF(N229="zákl. prenesená",J229,0)</f>
        <v>0</v>
      </c>
      <c r="BH229" s="172">
        <f>IF(N229="zníž. prenesená",J229,0)</f>
        <v>0</v>
      </c>
      <c r="BI229" s="172">
        <f>IF(N229="nulová",J229,0)</f>
        <v>0</v>
      </c>
      <c r="BJ229" s="14" t="s">
        <v>139</v>
      </c>
      <c r="BK229" s="173">
        <f>ROUND(I229*H229,3)</f>
        <v>0</v>
      </c>
      <c r="BL229" s="14" t="s">
        <v>198</v>
      </c>
      <c r="BM229" s="171" t="s">
        <v>475</v>
      </c>
    </row>
    <row r="230" spans="1:65" s="2" customFormat="1" ht="16.5" customHeight="1">
      <c r="A230" s="30"/>
      <c r="B230" s="159"/>
      <c r="C230" s="174" t="s">
        <v>480</v>
      </c>
      <c r="D230" s="174" t="s">
        <v>165</v>
      </c>
      <c r="E230" s="175" t="s">
        <v>477</v>
      </c>
      <c r="F230" s="176" t="s">
        <v>478</v>
      </c>
      <c r="G230" s="177" t="s">
        <v>137</v>
      </c>
      <c r="H230" s="178">
        <v>17.344000000000001</v>
      </c>
      <c r="I230" s="179"/>
      <c r="J230" s="178">
        <f>ROUND(I230*H230,3)</f>
        <v>0</v>
      </c>
      <c r="K230" s="180"/>
      <c r="L230" s="181"/>
      <c r="M230" s="182" t="s">
        <v>1</v>
      </c>
      <c r="N230" s="183" t="s">
        <v>39</v>
      </c>
      <c r="O230" s="56"/>
      <c r="P230" s="169">
        <f>O230*H230</f>
        <v>0</v>
      </c>
      <c r="Q230" s="169">
        <v>1.78E-2</v>
      </c>
      <c r="R230" s="169">
        <f>Q230*H230</f>
        <v>0.30872320000000003</v>
      </c>
      <c r="S230" s="169">
        <v>0</v>
      </c>
      <c r="T230" s="170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71" t="s">
        <v>272</v>
      </c>
      <c r="AT230" s="171" t="s">
        <v>165</v>
      </c>
      <c r="AU230" s="171" t="s">
        <v>139</v>
      </c>
      <c r="AY230" s="14" t="s">
        <v>131</v>
      </c>
      <c r="BE230" s="172">
        <f>IF(N230="základná",J230,0)</f>
        <v>0</v>
      </c>
      <c r="BF230" s="172">
        <f>IF(N230="znížená",J230,0)</f>
        <v>0</v>
      </c>
      <c r="BG230" s="172">
        <f>IF(N230="zákl. prenesená",J230,0)</f>
        <v>0</v>
      </c>
      <c r="BH230" s="172">
        <f>IF(N230="zníž. prenesená",J230,0)</f>
        <v>0</v>
      </c>
      <c r="BI230" s="172">
        <f>IF(N230="nulová",J230,0)</f>
        <v>0</v>
      </c>
      <c r="BJ230" s="14" t="s">
        <v>139</v>
      </c>
      <c r="BK230" s="173">
        <f>ROUND(I230*H230,3)</f>
        <v>0</v>
      </c>
      <c r="BL230" s="14" t="s">
        <v>198</v>
      </c>
      <c r="BM230" s="171" t="s">
        <v>479</v>
      </c>
    </row>
    <row r="231" spans="1:65" s="2" customFormat="1" ht="21.75" customHeight="1">
      <c r="A231" s="30"/>
      <c r="B231" s="159"/>
      <c r="C231" s="160" t="s">
        <v>486</v>
      </c>
      <c r="D231" s="160" t="s">
        <v>134</v>
      </c>
      <c r="E231" s="161" t="s">
        <v>481</v>
      </c>
      <c r="F231" s="162" t="s">
        <v>482</v>
      </c>
      <c r="G231" s="163" t="s">
        <v>209</v>
      </c>
      <c r="H231" s="164">
        <v>0.374</v>
      </c>
      <c r="I231" s="165"/>
      <c r="J231" s="164">
        <f>ROUND(I231*H231,3)</f>
        <v>0</v>
      </c>
      <c r="K231" s="166"/>
      <c r="L231" s="31"/>
      <c r="M231" s="167" t="s">
        <v>1</v>
      </c>
      <c r="N231" s="168" t="s">
        <v>39</v>
      </c>
      <c r="O231" s="56"/>
      <c r="P231" s="169">
        <f>O231*H231</f>
        <v>0</v>
      </c>
      <c r="Q231" s="169">
        <v>0</v>
      </c>
      <c r="R231" s="169">
        <f>Q231*H231</f>
        <v>0</v>
      </c>
      <c r="S231" s="169">
        <v>0</v>
      </c>
      <c r="T231" s="170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71" t="s">
        <v>198</v>
      </c>
      <c r="AT231" s="171" t="s">
        <v>134</v>
      </c>
      <c r="AU231" s="171" t="s">
        <v>139</v>
      </c>
      <c r="AY231" s="14" t="s">
        <v>131</v>
      </c>
      <c r="BE231" s="172">
        <f>IF(N231="základná",J231,0)</f>
        <v>0</v>
      </c>
      <c r="BF231" s="172">
        <f>IF(N231="znížená",J231,0)</f>
        <v>0</v>
      </c>
      <c r="BG231" s="172">
        <f>IF(N231="zákl. prenesená",J231,0)</f>
        <v>0</v>
      </c>
      <c r="BH231" s="172">
        <f>IF(N231="zníž. prenesená",J231,0)</f>
        <v>0</v>
      </c>
      <c r="BI231" s="172">
        <f>IF(N231="nulová",J231,0)</f>
        <v>0</v>
      </c>
      <c r="BJ231" s="14" t="s">
        <v>139</v>
      </c>
      <c r="BK231" s="173">
        <f>ROUND(I231*H231,3)</f>
        <v>0</v>
      </c>
      <c r="BL231" s="14" t="s">
        <v>198</v>
      </c>
      <c r="BM231" s="171" t="s">
        <v>483</v>
      </c>
    </row>
    <row r="232" spans="1:65" s="12" customFormat="1" ht="22.9" customHeight="1">
      <c r="B232" s="146"/>
      <c r="D232" s="147" t="s">
        <v>72</v>
      </c>
      <c r="E232" s="157" t="s">
        <v>484</v>
      </c>
      <c r="F232" s="157" t="s">
        <v>485</v>
      </c>
      <c r="I232" s="149"/>
      <c r="J232" s="158">
        <f>BK232</f>
        <v>0</v>
      </c>
      <c r="L232" s="146"/>
      <c r="M232" s="151"/>
      <c r="N232" s="152"/>
      <c r="O232" s="152"/>
      <c r="P232" s="153">
        <f>P233</f>
        <v>0</v>
      </c>
      <c r="Q232" s="152"/>
      <c r="R232" s="153">
        <f>R233</f>
        <v>0</v>
      </c>
      <c r="S232" s="152"/>
      <c r="T232" s="154">
        <f>T233</f>
        <v>0</v>
      </c>
      <c r="AR232" s="147" t="s">
        <v>139</v>
      </c>
      <c r="AT232" s="155" t="s">
        <v>72</v>
      </c>
      <c r="AU232" s="155" t="s">
        <v>81</v>
      </c>
      <c r="AY232" s="147" t="s">
        <v>131</v>
      </c>
      <c r="BK232" s="156">
        <f>BK233</f>
        <v>0</v>
      </c>
    </row>
    <row r="233" spans="1:65" s="2" customFormat="1" ht="16.5" customHeight="1">
      <c r="A233" s="30"/>
      <c r="B233" s="159"/>
      <c r="C233" s="160" t="s">
        <v>492</v>
      </c>
      <c r="D233" s="160" t="s">
        <v>134</v>
      </c>
      <c r="E233" s="161" t="s">
        <v>487</v>
      </c>
      <c r="F233" s="162" t="s">
        <v>488</v>
      </c>
      <c r="G233" s="163" t="s">
        <v>137</v>
      </c>
      <c r="H233" s="164">
        <v>17.138999999999999</v>
      </c>
      <c r="I233" s="165"/>
      <c r="J233" s="164">
        <f>ROUND(I233*H233,3)</f>
        <v>0</v>
      </c>
      <c r="K233" s="166"/>
      <c r="L233" s="31"/>
      <c r="M233" s="167" t="s">
        <v>1</v>
      </c>
      <c r="N233" s="168" t="s">
        <v>39</v>
      </c>
      <c r="O233" s="56"/>
      <c r="P233" s="169">
        <f>O233*H233</f>
        <v>0</v>
      </c>
      <c r="Q233" s="169">
        <v>0</v>
      </c>
      <c r="R233" s="169">
        <f>Q233*H233</f>
        <v>0</v>
      </c>
      <c r="S233" s="169">
        <v>0</v>
      </c>
      <c r="T233" s="170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71" t="s">
        <v>198</v>
      </c>
      <c r="AT233" s="171" t="s">
        <v>134</v>
      </c>
      <c r="AU233" s="171" t="s">
        <v>139</v>
      </c>
      <c r="AY233" s="14" t="s">
        <v>131</v>
      </c>
      <c r="BE233" s="172">
        <f>IF(N233="základná",J233,0)</f>
        <v>0</v>
      </c>
      <c r="BF233" s="172">
        <f>IF(N233="znížená",J233,0)</f>
        <v>0</v>
      </c>
      <c r="BG233" s="172">
        <f>IF(N233="zákl. prenesená",J233,0)</f>
        <v>0</v>
      </c>
      <c r="BH233" s="172">
        <f>IF(N233="zníž. prenesená",J233,0)</f>
        <v>0</v>
      </c>
      <c r="BI233" s="172">
        <f>IF(N233="nulová",J233,0)</f>
        <v>0</v>
      </c>
      <c r="BJ233" s="14" t="s">
        <v>139</v>
      </c>
      <c r="BK233" s="173">
        <f>ROUND(I233*H233,3)</f>
        <v>0</v>
      </c>
      <c r="BL233" s="14" t="s">
        <v>198</v>
      </c>
      <c r="BM233" s="171" t="s">
        <v>489</v>
      </c>
    </row>
    <row r="234" spans="1:65" s="12" customFormat="1" ht="22.9" customHeight="1">
      <c r="B234" s="146"/>
      <c r="D234" s="147" t="s">
        <v>72</v>
      </c>
      <c r="E234" s="157" t="s">
        <v>490</v>
      </c>
      <c r="F234" s="157" t="s">
        <v>491</v>
      </c>
      <c r="I234" s="149"/>
      <c r="J234" s="158">
        <f>BK234</f>
        <v>0</v>
      </c>
      <c r="L234" s="146"/>
      <c r="M234" s="151"/>
      <c r="N234" s="152"/>
      <c r="O234" s="152"/>
      <c r="P234" s="153">
        <f>SUM(P235:P242)</f>
        <v>0</v>
      </c>
      <c r="Q234" s="152"/>
      <c r="R234" s="153">
        <f>SUM(R235:R242)</f>
        <v>0.38518050000000004</v>
      </c>
      <c r="S234" s="152"/>
      <c r="T234" s="154">
        <f>SUM(T235:T242)</f>
        <v>0</v>
      </c>
      <c r="AR234" s="147" t="s">
        <v>139</v>
      </c>
      <c r="AT234" s="155" t="s">
        <v>72</v>
      </c>
      <c r="AU234" s="155" t="s">
        <v>81</v>
      </c>
      <c r="AY234" s="147" t="s">
        <v>131</v>
      </c>
      <c r="BK234" s="156">
        <f>SUM(BK235:BK242)</f>
        <v>0</v>
      </c>
    </row>
    <row r="235" spans="1:65" s="2" customFormat="1" ht="21.75" customHeight="1">
      <c r="A235" s="30"/>
      <c r="B235" s="159"/>
      <c r="C235" s="160" t="s">
        <v>496</v>
      </c>
      <c r="D235" s="160" t="s">
        <v>134</v>
      </c>
      <c r="E235" s="161" t="s">
        <v>493</v>
      </c>
      <c r="F235" s="162" t="s">
        <v>494</v>
      </c>
      <c r="G235" s="163" t="s">
        <v>137</v>
      </c>
      <c r="H235" s="164">
        <v>72.001999999999995</v>
      </c>
      <c r="I235" s="165"/>
      <c r="J235" s="164">
        <f t="shared" ref="J235:J240" si="50">ROUND(I235*H235,3)</f>
        <v>0</v>
      </c>
      <c r="K235" s="166"/>
      <c r="L235" s="31"/>
      <c r="M235" s="167" t="s">
        <v>1</v>
      </c>
      <c r="N235" s="168" t="s">
        <v>39</v>
      </c>
      <c r="O235" s="56"/>
      <c r="P235" s="169">
        <f t="shared" ref="P235:P240" si="51">O235*H235</f>
        <v>0</v>
      </c>
      <c r="Q235" s="169">
        <v>3.15E-3</v>
      </c>
      <c r="R235" s="169">
        <f t="shared" ref="R235:R240" si="52">Q235*H235</f>
        <v>0.22680629999999999</v>
      </c>
      <c r="S235" s="169">
        <v>0</v>
      </c>
      <c r="T235" s="170">
        <f t="shared" ref="T235:T240" si="53"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71" t="s">
        <v>138</v>
      </c>
      <c r="AT235" s="171" t="s">
        <v>134</v>
      </c>
      <c r="AU235" s="171" t="s">
        <v>139</v>
      </c>
      <c r="AY235" s="14" t="s">
        <v>131</v>
      </c>
      <c r="BE235" s="172">
        <f t="shared" ref="BE235:BE240" si="54">IF(N235="základná",J235,0)</f>
        <v>0</v>
      </c>
      <c r="BF235" s="172">
        <f t="shared" ref="BF235:BF240" si="55">IF(N235="znížená",J235,0)</f>
        <v>0</v>
      </c>
      <c r="BG235" s="172">
        <f t="shared" ref="BG235:BG240" si="56">IF(N235="zákl. prenesená",J235,0)</f>
        <v>0</v>
      </c>
      <c r="BH235" s="172">
        <f t="shared" ref="BH235:BH240" si="57">IF(N235="zníž. prenesená",J235,0)</f>
        <v>0</v>
      </c>
      <c r="BI235" s="172">
        <f t="shared" ref="BI235:BI240" si="58">IF(N235="nulová",J235,0)</f>
        <v>0</v>
      </c>
      <c r="BJ235" s="14" t="s">
        <v>139</v>
      </c>
      <c r="BK235" s="173">
        <f t="shared" ref="BK235:BK240" si="59">ROUND(I235*H235,3)</f>
        <v>0</v>
      </c>
      <c r="BL235" s="14" t="s">
        <v>138</v>
      </c>
      <c r="BM235" s="171" t="s">
        <v>495</v>
      </c>
    </row>
    <row r="236" spans="1:65" s="2" customFormat="1" ht="16.5" customHeight="1">
      <c r="A236" s="30"/>
      <c r="B236" s="159"/>
      <c r="C236" s="174" t="s">
        <v>500</v>
      </c>
      <c r="D236" s="174" t="s">
        <v>165</v>
      </c>
      <c r="E236" s="175" t="s">
        <v>497</v>
      </c>
      <c r="F236" s="176" t="s">
        <v>498</v>
      </c>
      <c r="G236" s="177" t="s">
        <v>137</v>
      </c>
      <c r="H236" s="178">
        <v>73.441999999999993</v>
      </c>
      <c r="I236" s="179"/>
      <c r="J236" s="178">
        <f t="shared" si="50"/>
        <v>0</v>
      </c>
      <c r="K236" s="180"/>
      <c r="L236" s="181"/>
      <c r="M236" s="182" t="s">
        <v>1</v>
      </c>
      <c r="N236" s="183" t="s">
        <v>39</v>
      </c>
      <c r="O236" s="56"/>
      <c r="P236" s="169">
        <f t="shared" si="51"/>
        <v>0</v>
      </c>
      <c r="Q236" s="169">
        <v>1.6000000000000001E-3</v>
      </c>
      <c r="R236" s="169">
        <f t="shared" si="52"/>
        <v>0.11750719999999999</v>
      </c>
      <c r="S236" s="169">
        <v>0</v>
      </c>
      <c r="T236" s="170">
        <f t="shared" si="5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71" t="s">
        <v>164</v>
      </c>
      <c r="AT236" s="171" t="s">
        <v>165</v>
      </c>
      <c r="AU236" s="171" t="s">
        <v>139</v>
      </c>
      <c r="AY236" s="14" t="s">
        <v>131</v>
      </c>
      <c r="BE236" s="172">
        <f t="shared" si="54"/>
        <v>0</v>
      </c>
      <c r="BF236" s="172">
        <f t="shared" si="55"/>
        <v>0</v>
      </c>
      <c r="BG236" s="172">
        <f t="shared" si="56"/>
        <v>0</v>
      </c>
      <c r="BH236" s="172">
        <f t="shared" si="57"/>
        <v>0</v>
      </c>
      <c r="BI236" s="172">
        <f t="shared" si="58"/>
        <v>0</v>
      </c>
      <c r="BJ236" s="14" t="s">
        <v>139</v>
      </c>
      <c r="BK236" s="173">
        <f t="shared" si="59"/>
        <v>0</v>
      </c>
      <c r="BL236" s="14" t="s">
        <v>138</v>
      </c>
      <c r="BM236" s="171" t="s">
        <v>499</v>
      </c>
    </row>
    <row r="237" spans="1:65" s="2" customFormat="1" ht="16.5" customHeight="1">
      <c r="A237" s="30"/>
      <c r="B237" s="159"/>
      <c r="C237" s="160" t="s">
        <v>504</v>
      </c>
      <c r="D237" s="160" t="s">
        <v>134</v>
      </c>
      <c r="E237" s="161" t="s">
        <v>501</v>
      </c>
      <c r="F237" s="162" t="s">
        <v>502</v>
      </c>
      <c r="G237" s="163" t="s">
        <v>137</v>
      </c>
      <c r="H237" s="164">
        <v>1.62</v>
      </c>
      <c r="I237" s="165"/>
      <c r="J237" s="164">
        <f t="shared" si="50"/>
        <v>0</v>
      </c>
      <c r="K237" s="166"/>
      <c r="L237" s="31"/>
      <c r="M237" s="167" t="s">
        <v>1</v>
      </c>
      <c r="N237" s="168" t="s">
        <v>39</v>
      </c>
      <c r="O237" s="56"/>
      <c r="P237" s="169">
        <f t="shared" si="51"/>
        <v>0</v>
      </c>
      <c r="Q237" s="169">
        <v>2.9499999999999999E-3</v>
      </c>
      <c r="R237" s="169">
        <f t="shared" si="52"/>
        <v>4.7790000000000003E-3</v>
      </c>
      <c r="S237" s="169">
        <v>0</v>
      </c>
      <c r="T237" s="170">
        <f t="shared" si="5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71" t="s">
        <v>198</v>
      </c>
      <c r="AT237" s="171" t="s">
        <v>134</v>
      </c>
      <c r="AU237" s="171" t="s">
        <v>139</v>
      </c>
      <c r="AY237" s="14" t="s">
        <v>131</v>
      </c>
      <c r="BE237" s="172">
        <f t="shared" si="54"/>
        <v>0</v>
      </c>
      <c r="BF237" s="172">
        <f t="shared" si="55"/>
        <v>0</v>
      </c>
      <c r="BG237" s="172">
        <f t="shared" si="56"/>
        <v>0</v>
      </c>
      <c r="BH237" s="172">
        <f t="shared" si="57"/>
        <v>0</v>
      </c>
      <c r="BI237" s="172">
        <f t="shared" si="58"/>
        <v>0</v>
      </c>
      <c r="BJ237" s="14" t="s">
        <v>139</v>
      </c>
      <c r="BK237" s="173">
        <f t="shared" si="59"/>
        <v>0</v>
      </c>
      <c r="BL237" s="14" t="s">
        <v>198</v>
      </c>
      <c r="BM237" s="171" t="s">
        <v>503</v>
      </c>
    </row>
    <row r="238" spans="1:65" s="2" customFormat="1" ht="21.75" customHeight="1">
      <c r="A238" s="30"/>
      <c r="B238" s="159"/>
      <c r="C238" s="174" t="s">
        <v>508</v>
      </c>
      <c r="D238" s="174" t="s">
        <v>165</v>
      </c>
      <c r="E238" s="175" t="s">
        <v>505</v>
      </c>
      <c r="F238" s="176" t="s">
        <v>506</v>
      </c>
      <c r="G238" s="177" t="s">
        <v>162</v>
      </c>
      <c r="H238" s="178">
        <v>3</v>
      </c>
      <c r="I238" s="179"/>
      <c r="J238" s="178">
        <f t="shared" si="50"/>
        <v>0</v>
      </c>
      <c r="K238" s="180"/>
      <c r="L238" s="181"/>
      <c r="M238" s="182" t="s">
        <v>1</v>
      </c>
      <c r="N238" s="183" t="s">
        <v>39</v>
      </c>
      <c r="O238" s="56"/>
      <c r="P238" s="169">
        <f t="shared" si="51"/>
        <v>0</v>
      </c>
      <c r="Q238" s="169">
        <v>2.0799999999999998E-3</v>
      </c>
      <c r="R238" s="169">
        <f t="shared" si="52"/>
        <v>6.239999999999999E-3</v>
      </c>
      <c r="S238" s="169">
        <v>0</v>
      </c>
      <c r="T238" s="170">
        <f t="shared" si="5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71" t="s">
        <v>272</v>
      </c>
      <c r="AT238" s="171" t="s">
        <v>165</v>
      </c>
      <c r="AU238" s="171" t="s">
        <v>139</v>
      </c>
      <c r="AY238" s="14" t="s">
        <v>131</v>
      </c>
      <c r="BE238" s="172">
        <f t="shared" si="54"/>
        <v>0</v>
      </c>
      <c r="BF238" s="172">
        <f t="shared" si="55"/>
        <v>0</v>
      </c>
      <c r="BG238" s="172">
        <f t="shared" si="56"/>
        <v>0</v>
      </c>
      <c r="BH238" s="172">
        <f t="shared" si="57"/>
        <v>0</v>
      </c>
      <c r="BI238" s="172">
        <f t="shared" si="58"/>
        <v>0</v>
      </c>
      <c r="BJ238" s="14" t="s">
        <v>139</v>
      </c>
      <c r="BK238" s="173">
        <f t="shared" si="59"/>
        <v>0</v>
      </c>
      <c r="BL238" s="14" t="s">
        <v>198</v>
      </c>
      <c r="BM238" s="171" t="s">
        <v>507</v>
      </c>
    </row>
    <row r="239" spans="1:65" s="2" customFormat="1" ht="21.75" customHeight="1">
      <c r="A239" s="30"/>
      <c r="B239" s="159"/>
      <c r="C239" s="160" t="s">
        <v>512</v>
      </c>
      <c r="D239" s="160" t="s">
        <v>134</v>
      </c>
      <c r="E239" s="161" t="s">
        <v>509</v>
      </c>
      <c r="F239" s="162" t="s">
        <v>510</v>
      </c>
      <c r="G239" s="163" t="s">
        <v>256</v>
      </c>
      <c r="H239" s="164">
        <v>56</v>
      </c>
      <c r="I239" s="165"/>
      <c r="J239" s="164">
        <f t="shared" si="50"/>
        <v>0</v>
      </c>
      <c r="K239" s="166"/>
      <c r="L239" s="31"/>
      <c r="M239" s="167" t="s">
        <v>1</v>
      </c>
      <c r="N239" s="168" t="s">
        <v>39</v>
      </c>
      <c r="O239" s="56"/>
      <c r="P239" s="169">
        <f t="shared" si="51"/>
        <v>0</v>
      </c>
      <c r="Q239" s="169">
        <v>5.0000000000000001E-4</v>
      </c>
      <c r="R239" s="169">
        <f t="shared" si="52"/>
        <v>2.8000000000000001E-2</v>
      </c>
      <c r="S239" s="169">
        <v>0</v>
      </c>
      <c r="T239" s="170">
        <f t="shared" si="5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71" t="s">
        <v>198</v>
      </c>
      <c r="AT239" s="171" t="s">
        <v>134</v>
      </c>
      <c r="AU239" s="171" t="s">
        <v>139</v>
      </c>
      <c r="AY239" s="14" t="s">
        <v>131</v>
      </c>
      <c r="BE239" s="172">
        <f t="shared" si="54"/>
        <v>0</v>
      </c>
      <c r="BF239" s="172">
        <f t="shared" si="55"/>
        <v>0</v>
      </c>
      <c r="BG239" s="172">
        <f t="shared" si="56"/>
        <v>0</v>
      </c>
      <c r="BH239" s="172">
        <f t="shared" si="57"/>
        <v>0</v>
      </c>
      <c r="BI239" s="172">
        <f t="shared" si="58"/>
        <v>0</v>
      </c>
      <c r="BJ239" s="14" t="s">
        <v>139</v>
      </c>
      <c r="BK239" s="173">
        <f t="shared" si="59"/>
        <v>0</v>
      </c>
      <c r="BL239" s="14" t="s">
        <v>198</v>
      </c>
      <c r="BM239" s="171" t="s">
        <v>511</v>
      </c>
    </row>
    <row r="240" spans="1:65" s="2" customFormat="1" ht="16.5" customHeight="1">
      <c r="A240" s="30"/>
      <c r="B240" s="159"/>
      <c r="C240" s="174" t="s">
        <v>518</v>
      </c>
      <c r="D240" s="174" t="s">
        <v>165</v>
      </c>
      <c r="E240" s="175" t="s">
        <v>513</v>
      </c>
      <c r="F240" s="176" t="s">
        <v>514</v>
      </c>
      <c r="G240" s="177" t="s">
        <v>256</v>
      </c>
      <c r="H240" s="178">
        <v>61.6</v>
      </c>
      <c r="I240" s="179"/>
      <c r="J240" s="178">
        <f t="shared" si="50"/>
        <v>0</v>
      </c>
      <c r="K240" s="180"/>
      <c r="L240" s="181"/>
      <c r="M240" s="182" t="s">
        <v>1</v>
      </c>
      <c r="N240" s="183" t="s">
        <v>39</v>
      </c>
      <c r="O240" s="56"/>
      <c r="P240" s="169">
        <f t="shared" si="51"/>
        <v>0</v>
      </c>
      <c r="Q240" s="169">
        <v>3.0000000000000001E-5</v>
      </c>
      <c r="R240" s="169">
        <f t="shared" si="52"/>
        <v>1.848E-3</v>
      </c>
      <c r="S240" s="169">
        <v>0</v>
      </c>
      <c r="T240" s="170">
        <f t="shared" si="53"/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71" t="s">
        <v>272</v>
      </c>
      <c r="AT240" s="171" t="s">
        <v>165</v>
      </c>
      <c r="AU240" s="171" t="s">
        <v>139</v>
      </c>
      <c r="AY240" s="14" t="s">
        <v>131</v>
      </c>
      <c r="BE240" s="172">
        <f t="shared" si="54"/>
        <v>0</v>
      </c>
      <c r="BF240" s="172">
        <f t="shared" si="55"/>
        <v>0</v>
      </c>
      <c r="BG240" s="172">
        <f t="shared" si="56"/>
        <v>0</v>
      </c>
      <c r="BH240" s="172">
        <f t="shared" si="57"/>
        <v>0</v>
      </c>
      <c r="BI240" s="172">
        <f t="shared" si="58"/>
        <v>0</v>
      </c>
      <c r="BJ240" s="14" t="s">
        <v>139</v>
      </c>
      <c r="BK240" s="173">
        <f t="shared" si="59"/>
        <v>0</v>
      </c>
      <c r="BL240" s="14" t="s">
        <v>198</v>
      </c>
      <c r="BM240" s="171" t="s">
        <v>515</v>
      </c>
    </row>
    <row r="241" spans="1:65" s="2" customFormat="1" ht="39">
      <c r="A241" s="30"/>
      <c r="B241" s="31"/>
      <c r="C241" s="30"/>
      <c r="D241" s="184" t="s">
        <v>516</v>
      </c>
      <c r="E241" s="30"/>
      <c r="F241" s="185" t="s">
        <v>517</v>
      </c>
      <c r="G241" s="30"/>
      <c r="H241" s="30"/>
      <c r="I241" s="94"/>
      <c r="J241" s="30"/>
      <c r="K241" s="30"/>
      <c r="L241" s="31"/>
      <c r="M241" s="186"/>
      <c r="N241" s="187"/>
      <c r="O241" s="56"/>
      <c r="P241" s="56"/>
      <c r="Q241" s="56"/>
      <c r="R241" s="56"/>
      <c r="S241" s="56"/>
      <c r="T241" s="57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4" t="s">
        <v>516</v>
      </c>
      <c r="AU241" s="14" t="s">
        <v>139</v>
      </c>
    </row>
    <row r="242" spans="1:65" s="2" customFormat="1" ht="21.75" customHeight="1">
      <c r="A242" s="30"/>
      <c r="B242" s="159"/>
      <c r="C242" s="160" t="s">
        <v>524</v>
      </c>
      <c r="D242" s="160" t="s">
        <v>134</v>
      </c>
      <c r="E242" s="161" t="s">
        <v>519</v>
      </c>
      <c r="F242" s="162" t="s">
        <v>520</v>
      </c>
      <c r="G242" s="163" t="s">
        <v>209</v>
      </c>
      <c r="H242" s="164">
        <v>4.1000000000000002E-2</v>
      </c>
      <c r="I242" s="165"/>
      <c r="J242" s="164">
        <f>ROUND(I242*H242,3)</f>
        <v>0</v>
      </c>
      <c r="K242" s="166"/>
      <c r="L242" s="31"/>
      <c r="M242" s="167" t="s">
        <v>1</v>
      </c>
      <c r="N242" s="168" t="s">
        <v>39</v>
      </c>
      <c r="O242" s="56"/>
      <c r="P242" s="169">
        <f>O242*H242</f>
        <v>0</v>
      </c>
      <c r="Q242" s="169">
        <v>0</v>
      </c>
      <c r="R242" s="169">
        <f>Q242*H242</f>
        <v>0</v>
      </c>
      <c r="S242" s="169">
        <v>0</v>
      </c>
      <c r="T242" s="170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71" t="s">
        <v>198</v>
      </c>
      <c r="AT242" s="171" t="s">
        <v>134</v>
      </c>
      <c r="AU242" s="171" t="s">
        <v>139</v>
      </c>
      <c r="AY242" s="14" t="s">
        <v>131</v>
      </c>
      <c r="BE242" s="172">
        <f>IF(N242="základná",J242,0)</f>
        <v>0</v>
      </c>
      <c r="BF242" s="172">
        <f>IF(N242="znížená",J242,0)</f>
        <v>0</v>
      </c>
      <c r="BG242" s="172">
        <f>IF(N242="zákl. prenesená",J242,0)</f>
        <v>0</v>
      </c>
      <c r="BH242" s="172">
        <f>IF(N242="zníž. prenesená",J242,0)</f>
        <v>0</v>
      </c>
      <c r="BI242" s="172">
        <f>IF(N242="nulová",J242,0)</f>
        <v>0</v>
      </c>
      <c r="BJ242" s="14" t="s">
        <v>139</v>
      </c>
      <c r="BK242" s="173">
        <f>ROUND(I242*H242,3)</f>
        <v>0</v>
      </c>
      <c r="BL242" s="14" t="s">
        <v>198</v>
      </c>
      <c r="BM242" s="171" t="s">
        <v>521</v>
      </c>
    </row>
    <row r="243" spans="1:65" s="12" customFormat="1" ht="22.9" customHeight="1">
      <c r="B243" s="146"/>
      <c r="D243" s="147" t="s">
        <v>72</v>
      </c>
      <c r="E243" s="157" t="s">
        <v>522</v>
      </c>
      <c r="F243" s="157" t="s">
        <v>523</v>
      </c>
      <c r="I243" s="149"/>
      <c r="J243" s="158">
        <f>BK243</f>
        <v>0</v>
      </c>
      <c r="L243" s="146"/>
      <c r="M243" s="151"/>
      <c r="N243" s="152"/>
      <c r="O243" s="152"/>
      <c r="P243" s="153">
        <f>SUM(P244:P251)</f>
        <v>0</v>
      </c>
      <c r="Q243" s="152"/>
      <c r="R243" s="153">
        <f>SUM(R244:R251)</f>
        <v>2.5587750000000003E-2</v>
      </c>
      <c r="S243" s="152"/>
      <c r="T243" s="154">
        <f>SUM(T244:T251)</f>
        <v>0</v>
      </c>
      <c r="AR243" s="147" t="s">
        <v>139</v>
      </c>
      <c r="AT243" s="155" t="s">
        <v>72</v>
      </c>
      <c r="AU243" s="155" t="s">
        <v>81</v>
      </c>
      <c r="AY243" s="147" t="s">
        <v>131</v>
      </c>
      <c r="BK243" s="156">
        <f>SUM(BK244:BK251)</f>
        <v>0</v>
      </c>
    </row>
    <row r="244" spans="1:65" s="2" customFormat="1" ht="21.75" customHeight="1">
      <c r="A244" s="30"/>
      <c r="B244" s="159"/>
      <c r="C244" s="160" t="s">
        <v>528</v>
      </c>
      <c r="D244" s="160" t="s">
        <v>134</v>
      </c>
      <c r="E244" s="161" t="s">
        <v>525</v>
      </c>
      <c r="F244" s="162" t="s">
        <v>526</v>
      </c>
      <c r="G244" s="163" t="s">
        <v>137</v>
      </c>
      <c r="H244" s="164">
        <v>1.2</v>
      </c>
      <c r="I244" s="165"/>
      <c r="J244" s="164">
        <f t="shared" ref="J244:J251" si="60">ROUND(I244*H244,3)</f>
        <v>0</v>
      </c>
      <c r="K244" s="166"/>
      <c r="L244" s="31"/>
      <c r="M244" s="167" t="s">
        <v>1</v>
      </c>
      <c r="N244" s="168" t="s">
        <v>39</v>
      </c>
      <c r="O244" s="56"/>
      <c r="P244" s="169">
        <f t="shared" ref="P244:P251" si="61">O244*H244</f>
        <v>0</v>
      </c>
      <c r="Q244" s="169">
        <v>0</v>
      </c>
      <c r="R244" s="169">
        <f t="shared" ref="R244:R251" si="62">Q244*H244</f>
        <v>0</v>
      </c>
      <c r="S244" s="169">
        <v>0</v>
      </c>
      <c r="T244" s="170">
        <f t="shared" ref="T244:T251" si="63"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71" t="s">
        <v>198</v>
      </c>
      <c r="AT244" s="171" t="s">
        <v>134</v>
      </c>
      <c r="AU244" s="171" t="s">
        <v>139</v>
      </c>
      <c r="AY244" s="14" t="s">
        <v>131</v>
      </c>
      <c r="BE244" s="172">
        <f t="shared" ref="BE244:BE251" si="64">IF(N244="základná",J244,0)</f>
        <v>0</v>
      </c>
      <c r="BF244" s="172">
        <f t="shared" ref="BF244:BF251" si="65">IF(N244="znížená",J244,0)</f>
        <v>0</v>
      </c>
      <c r="BG244" s="172">
        <f t="shared" ref="BG244:BG251" si="66">IF(N244="zákl. prenesená",J244,0)</f>
        <v>0</v>
      </c>
      <c r="BH244" s="172">
        <f t="shared" ref="BH244:BH251" si="67">IF(N244="zníž. prenesená",J244,0)</f>
        <v>0</v>
      </c>
      <c r="BI244" s="172">
        <f t="shared" ref="BI244:BI251" si="68">IF(N244="nulová",J244,0)</f>
        <v>0</v>
      </c>
      <c r="BJ244" s="14" t="s">
        <v>139</v>
      </c>
      <c r="BK244" s="173">
        <f t="shared" ref="BK244:BK251" si="69">ROUND(I244*H244,3)</f>
        <v>0</v>
      </c>
      <c r="BL244" s="14" t="s">
        <v>198</v>
      </c>
      <c r="BM244" s="171" t="s">
        <v>527</v>
      </c>
    </row>
    <row r="245" spans="1:65" s="2" customFormat="1" ht="21.75" customHeight="1">
      <c r="A245" s="30"/>
      <c r="B245" s="159"/>
      <c r="C245" s="160" t="s">
        <v>532</v>
      </c>
      <c r="D245" s="160" t="s">
        <v>134</v>
      </c>
      <c r="E245" s="161" t="s">
        <v>529</v>
      </c>
      <c r="F245" s="162" t="s">
        <v>530</v>
      </c>
      <c r="G245" s="163" t="s">
        <v>137</v>
      </c>
      <c r="H245" s="164">
        <v>8.4250000000000007</v>
      </c>
      <c r="I245" s="165"/>
      <c r="J245" s="164">
        <f t="shared" si="60"/>
        <v>0</v>
      </c>
      <c r="K245" s="166"/>
      <c r="L245" s="31"/>
      <c r="M245" s="167" t="s">
        <v>1</v>
      </c>
      <c r="N245" s="168" t="s">
        <v>39</v>
      </c>
      <c r="O245" s="56"/>
      <c r="P245" s="169">
        <f t="shared" si="61"/>
        <v>0</v>
      </c>
      <c r="Q245" s="169">
        <v>1.6000000000000001E-4</v>
      </c>
      <c r="R245" s="169">
        <f t="shared" si="62"/>
        <v>1.3480000000000002E-3</v>
      </c>
      <c r="S245" s="169">
        <v>0</v>
      </c>
      <c r="T245" s="170">
        <f t="shared" si="6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71" t="s">
        <v>198</v>
      </c>
      <c r="AT245" s="171" t="s">
        <v>134</v>
      </c>
      <c r="AU245" s="171" t="s">
        <v>139</v>
      </c>
      <c r="AY245" s="14" t="s">
        <v>131</v>
      </c>
      <c r="BE245" s="172">
        <f t="shared" si="64"/>
        <v>0</v>
      </c>
      <c r="BF245" s="172">
        <f t="shared" si="65"/>
        <v>0</v>
      </c>
      <c r="BG245" s="172">
        <f t="shared" si="66"/>
        <v>0</v>
      </c>
      <c r="BH245" s="172">
        <f t="shared" si="67"/>
        <v>0</v>
      </c>
      <c r="BI245" s="172">
        <f t="shared" si="68"/>
        <v>0</v>
      </c>
      <c r="BJ245" s="14" t="s">
        <v>139</v>
      </c>
      <c r="BK245" s="173">
        <f t="shared" si="69"/>
        <v>0</v>
      </c>
      <c r="BL245" s="14" t="s">
        <v>198</v>
      </c>
      <c r="BM245" s="171" t="s">
        <v>531</v>
      </c>
    </row>
    <row r="246" spans="1:65" s="2" customFormat="1" ht="21.75" customHeight="1">
      <c r="A246" s="30"/>
      <c r="B246" s="159"/>
      <c r="C246" s="160" t="s">
        <v>536</v>
      </c>
      <c r="D246" s="160" t="s">
        <v>134</v>
      </c>
      <c r="E246" s="161" t="s">
        <v>533</v>
      </c>
      <c r="F246" s="162" t="s">
        <v>534</v>
      </c>
      <c r="G246" s="163" t="s">
        <v>137</v>
      </c>
      <c r="H246" s="164">
        <v>8.4250000000000007</v>
      </c>
      <c r="I246" s="165"/>
      <c r="J246" s="164">
        <f t="shared" si="60"/>
        <v>0</v>
      </c>
      <c r="K246" s="166"/>
      <c r="L246" s="31"/>
      <c r="M246" s="167" t="s">
        <v>1</v>
      </c>
      <c r="N246" s="168" t="s">
        <v>39</v>
      </c>
      <c r="O246" s="56"/>
      <c r="P246" s="169">
        <f t="shared" si="61"/>
        <v>0</v>
      </c>
      <c r="Q246" s="169">
        <v>8.0000000000000007E-5</v>
      </c>
      <c r="R246" s="169">
        <f t="shared" si="62"/>
        <v>6.7400000000000012E-4</v>
      </c>
      <c r="S246" s="169">
        <v>0</v>
      </c>
      <c r="T246" s="170">
        <f t="shared" si="6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71" t="s">
        <v>198</v>
      </c>
      <c r="AT246" s="171" t="s">
        <v>134</v>
      </c>
      <c r="AU246" s="171" t="s">
        <v>139</v>
      </c>
      <c r="AY246" s="14" t="s">
        <v>131</v>
      </c>
      <c r="BE246" s="172">
        <f t="shared" si="64"/>
        <v>0</v>
      </c>
      <c r="BF246" s="172">
        <f t="shared" si="65"/>
        <v>0</v>
      </c>
      <c r="BG246" s="172">
        <f t="shared" si="66"/>
        <v>0</v>
      </c>
      <c r="BH246" s="172">
        <f t="shared" si="67"/>
        <v>0</v>
      </c>
      <c r="BI246" s="172">
        <f t="shared" si="68"/>
        <v>0</v>
      </c>
      <c r="BJ246" s="14" t="s">
        <v>139</v>
      </c>
      <c r="BK246" s="173">
        <f t="shared" si="69"/>
        <v>0</v>
      </c>
      <c r="BL246" s="14" t="s">
        <v>198</v>
      </c>
      <c r="BM246" s="171" t="s">
        <v>535</v>
      </c>
    </row>
    <row r="247" spans="1:65" s="2" customFormat="1" ht="21.75" customHeight="1">
      <c r="A247" s="30"/>
      <c r="B247" s="159"/>
      <c r="C247" s="160" t="s">
        <v>540</v>
      </c>
      <c r="D247" s="160" t="s">
        <v>134</v>
      </c>
      <c r="E247" s="161" t="s">
        <v>537</v>
      </c>
      <c r="F247" s="162" t="s">
        <v>538</v>
      </c>
      <c r="G247" s="163" t="s">
        <v>137</v>
      </c>
      <c r="H247" s="164">
        <v>1.2</v>
      </c>
      <c r="I247" s="165"/>
      <c r="J247" s="164">
        <f t="shared" si="60"/>
        <v>0</v>
      </c>
      <c r="K247" s="166"/>
      <c r="L247" s="31"/>
      <c r="M247" s="167" t="s">
        <v>1</v>
      </c>
      <c r="N247" s="168" t="s">
        <v>39</v>
      </c>
      <c r="O247" s="56"/>
      <c r="P247" s="169">
        <f t="shared" si="61"/>
        <v>0</v>
      </c>
      <c r="Q247" s="169">
        <v>3.6000000000000002E-4</v>
      </c>
      <c r="R247" s="169">
        <f t="shared" si="62"/>
        <v>4.3200000000000004E-4</v>
      </c>
      <c r="S247" s="169">
        <v>0</v>
      </c>
      <c r="T247" s="170">
        <f t="shared" si="6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71" t="s">
        <v>198</v>
      </c>
      <c r="AT247" s="171" t="s">
        <v>134</v>
      </c>
      <c r="AU247" s="171" t="s">
        <v>139</v>
      </c>
      <c r="AY247" s="14" t="s">
        <v>131</v>
      </c>
      <c r="BE247" s="172">
        <f t="shared" si="64"/>
        <v>0</v>
      </c>
      <c r="BF247" s="172">
        <f t="shared" si="65"/>
        <v>0</v>
      </c>
      <c r="BG247" s="172">
        <f t="shared" si="66"/>
        <v>0</v>
      </c>
      <c r="BH247" s="172">
        <f t="shared" si="67"/>
        <v>0</v>
      </c>
      <c r="BI247" s="172">
        <f t="shared" si="68"/>
        <v>0</v>
      </c>
      <c r="BJ247" s="14" t="s">
        <v>139</v>
      </c>
      <c r="BK247" s="173">
        <f t="shared" si="69"/>
        <v>0</v>
      </c>
      <c r="BL247" s="14" t="s">
        <v>198</v>
      </c>
      <c r="BM247" s="171" t="s">
        <v>539</v>
      </c>
    </row>
    <row r="248" spans="1:65" s="2" customFormat="1" ht="21.75" customHeight="1">
      <c r="A248" s="30"/>
      <c r="B248" s="159"/>
      <c r="C248" s="160" t="s">
        <v>544</v>
      </c>
      <c r="D248" s="160" t="s">
        <v>134</v>
      </c>
      <c r="E248" s="161" t="s">
        <v>541</v>
      </c>
      <c r="F248" s="162" t="s">
        <v>542</v>
      </c>
      <c r="G248" s="163" t="s">
        <v>137</v>
      </c>
      <c r="H248" s="164">
        <v>1.2</v>
      </c>
      <c r="I248" s="165"/>
      <c r="J248" s="164">
        <f t="shared" si="60"/>
        <v>0</v>
      </c>
      <c r="K248" s="166"/>
      <c r="L248" s="31"/>
      <c r="M248" s="167" t="s">
        <v>1</v>
      </c>
      <c r="N248" s="168" t="s">
        <v>39</v>
      </c>
      <c r="O248" s="56"/>
      <c r="P248" s="169">
        <f t="shared" si="61"/>
        <v>0</v>
      </c>
      <c r="Q248" s="169">
        <v>1.4999999999999999E-4</v>
      </c>
      <c r="R248" s="169">
        <f t="shared" si="62"/>
        <v>1.7999999999999998E-4</v>
      </c>
      <c r="S248" s="169">
        <v>0</v>
      </c>
      <c r="T248" s="170">
        <f t="shared" si="6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71" t="s">
        <v>198</v>
      </c>
      <c r="AT248" s="171" t="s">
        <v>134</v>
      </c>
      <c r="AU248" s="171" t="s">
        <v>139</v>
      </c>
      <c r="AY248" s="14" t="s">
        <v>131</v>
      </c>
      <c r="BE248" s="172">
        <f t="shared" si="64"/>
        <v>0</v>
      </c>
      <c r="BF248" s="172">
        <f t="shared" si="65"/>
        <v>0</v>
      </c>
      <c r="BG248" s="172">
        <f t="shared" si="66"/>
        <v>0</v>
      </c>
      <c r="BH248" s="172">
        <f t="shared" si="67"/>
        <v>0</v>
      </c>
      <c r="BI248" s="172">
        <f t="shared" si="68"/>
        <v>0</v>
      </c>
      <c r="BJ248" s="14" t="s">
        <v>139</v>
      </c>
      <c r="BK248" s="173">
        <f t="shared" si="69"/>
        <v>0</v>
      </c>
      <c r="BL248" s="14" t="s">
        <v>198</v>
      </c>
      <c r="BM248" s="171" t="s">
        <v>543</v>
      </c>
    </row>
    <row r="249" spans="1:65" s="2" customFormat="1" ht="33" customHeight="1">
      <c r="A249" s="30"/>
      <c r="B249" s="159"/>
      <c r="C249" s="160" t="s">
        <v>548</v>
      </c>
      <c r="D249" s="160" t="s">
        <v>134</v>
      </c>
      <c r="E249" s="161" t="s">
        <v>545</v>
      </c>
      <c r="F249" s="162" t="s">
        <v>546</v>
      </c>
      <c r="G249" s="163" t="s">
        <v>256</v>
      </c>
      <c r="H249" s="164">
        <v>10</v>
      </c>
      <c r="I249" s="165"/>
      <c r="J249" s="164">
        <f t="shared" si="60"/>
        <v>0</v>
      </c>
      <c r="K249" s="166"/>
      <c r="L249" s="31"/>
      <c r="M249" s="167" t="s">
        <v>1</v>
      </c>
      <c r="N249" s="168" t="s">
        <v>39</v>
      </c>
      <c r="O249" s="56"/>
      <c r="P249" s="169">
        <f t="shared" si="61"/>
        <v>0</v>
      </c>
      <c r="Q249" s="169">
        <v>6.9999999999999994E-5</v>
      </c>
      <c r="R249" s="169">
        <f t="shared" si="62"/>
        <v>6.9999999999999988E-4</v>
      </c>
      <c r="S249" s="169">
        <v>0</v>
      </c>
      <c r="T249" s="170">
        <f t="shared" si="6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71" t="s">
        <v>198</v>
      </c>
      <c r="AT249" s="171" t="s">
        <v>134</v>
      </c>
      <c r="AU249" s="171" t="s">
        <v>139</v>
      </c>
      <c r="AY249" s="14" t="s">
        <v>131</v>
      </c>
      <c r="BE249" s="172">
        <f t="shared" si="64"/>
        <v>0</v>
      </c>
      <c r="BF249" s="172">
        <f t="shared" si="65"/>
        <v>0</v>
      </c>
      <c r="BG249" s="172">
        <f t="shared" si="66"/>
        <v>0</v>
      </c>
      <c r="BH249" s="172">
        <f t="shared" si="67"/>
        <v>0</v>
      </c>
      <c r="BI249" s="172">
        <f t="shared" si="68"/>
        <v>0</v>
      </c>
      <c r="BJ249" s="14" t="s">
        <v>139</v>
      </c>
      <c r="BK249" s="173">
        <f t="shared" si="69"/>
        <v>0</v>
      </c>
      <c r="BL249" s="14" t="s">
        <v>198</v>
      </c>
      <c r="BM249" s="171" t="s">
        <v>547</v>
      </c>
    </row>
    <row r="250" spans="1:65" s="2" customFormat="1" ht="21.75" customHeight="1">
      <c r="A250" s="30"/>
      <c r="B250" s="159"/>
      <c r="C250" s="160" t="s">
        <v>552</v>
      </c>
      <c r="D250" s="160" t="s">
        <v>134</v>
      </c>
      <c r="E250" s="161" t="s">
        <v>549</v>
      </c>
      <c r="F250" s="162" t="s">
        <v>550</v>
      </c>
      <c r="G250" s="163" t="s">
        <v>137</v>
      </c>
      <c r="H250" s="164">
        <v>53.95</v>
      </c>
      <c r="I250" s="165"/>
      <c r="J250" s="164">
        <f t="shared" si="60"/>
        <v>0</v>
      </c>
      <c r="K250" s="166"/>
      <c r="L250" s="31"/>
      <c r="M250" s="167" t="s">
        <v>1</v>
      </c>
      <c r="N250" s="168" t="s">
        <v>39</v>
      </c>
      <c r="O250" s="56"/>
      <c r="P250" s="169">
        <f t="shared" si="61"/>
        <v>0</v>
      </c>
      <c r="Q250" s="169">
        <v>4.0000000000000002E-4</v>
      </c>
      <c r="R250" s="169">
        <f t="shared" si="62"/>
        <v>2.1580000000000002E-2</v>
      </c>
      <c r="S250" s="169">
        <v>0</v>
      </c>
      <c r="T250" s="170">
        <f t="shared" si="6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71" t="s">
        <v>198</v>
      </c>
      <c r="AT250" s="171" t="s">
        <v>134</v>
      </c>
      <c r="AU250" s="171" t="s">
        <v>139</v>
      </c>
      <c r="AY250" s="14" t="s">
        <v>131</v>
      </c>
      <c r="BE250" s="172">
        <f t="shared" si="64"/>
        <v>0</v>
      </c>
      <c r="BF250" s="172">
        <f t="shared" si="65"/>
        <v>0</v>
      </c>
      <c r="BG250" s="172">
        <f t="shared" si="66"/>
        <v>0</v>
      </c>
      <c r="BH250" s="172">
        <f t="shared" si="67"/>
        <v>0</v>
      </c>
      <c r="BI250" s="172">
        <f t="shared" si="68"/>
        <v>0</v>
      </c>
      <c r="BJ250" s="14" t="s">
        <v>139</v>
      </c>
      <c r="BK250" s="173">
        <f t="shared" si="69"/>
        <v>0</v>
      </c>
      <c r="BL250" s="14" t="s">
        <v>198</v>
      </c>
      <c r="BM250" s="171" t="s">
        <v>551</v>
      </c>
    </row>
    <row r="251" spans="1:65" s="2" customFormat="1" ht="16.5" customHeight="1">
      <c r="A251" s="30"/>
      <c r="B251" s="159"/>
      <c r="C251" s="160" t="s">
        <v>558</v>
      </c>
      <c r="D251" s="160" t="s">
        <v>134</v>
      </c>
      <c r="E251" s="161" t="s">
        <v>553</v>
      </c>
      <c r="F251" s="162" t="s">
        <v>554</v>
      </c>
      <c r="G251" s="163" t="s">
        <v>137</v>
      </c>
      <c r="H251" s="164">
        <v>9.625</v>
      </c>
      <c r="I251" s="165"/>
      <c r="J251" s="164">
        <f t="shared" si="60"/>
        <v>0</v>
      </c>
      <c r="K251" s="166"/>
      <c r="L251" s="31"/>
      <c r="M251" s="167" t="s">
        <v>1</v>
      </c>
      <c r="N251" s="168" t="s">
        <v>39</v>
      </c>
      <c r="O251" s="56"/>
      <c r="P251" s="169">
        <f t="shared" si="61"/>
        <v>0</v>
      </c>
      <c r="Q251" s="169">
        <v>6.9999999999999994E-5</v>
      </c>
      <c r="R251" s="169">
        <f t="shared" si="62"/>
        <v>6.7374999999999998E-4</v>
      </c>
      <c r="S251" s="169">
        <v>0</v>
      </c>
      <c r="T251" s="170">
        <f t="shared" si="6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71" t="s">
        <v>198</v>
      </c>
      <c r="AT251" s="171" t="s">
        <v>134</v>
      </c>
      <c r="AU251" s="171" t="s">
        <v>139</v>
      </c>
      <c r="AY251" s="14" t="s">
        <v>131</v>
      </c>
      <c r="BE251" s="172">
        <f t="shared" si="64"/>
        <v>0</v>
      </c>
      <c r="BF251" s="172">
        <f t="shared" si="65"/>
        <v>0</v>
      </c>
      <c r="BG251" s="172">
        <f t="shared" si="66"/>
        <v>0</v>
      </c>
      <c r="BH251" s="172">
        <f t="shared" si="67"/>
        <v>0</v>
      </c>
      <c r="BI251" s="172">
        <f t="shared" si="68"/>
        <v>0</v>
      </c>
      <c r="BJ251" s="14" t="s">
        <v>139</v>
      </c>
      <c r="BK251" s="173">
        <f t="shared" si="69"/>
        <v>0</v>
      </c>
      <c r="BL251" s="14" t="s">
        <v>198</v>
      </c>
      <c r="BM251" s="171" t="s">
        <v>555</v>
      </c>
    </row>
    <row r="252" spans="1:65" s="12" customFormat="1" ht="22.9" customHeight="1">
      <c r="B252" s="146"/>
      <c r="D252" s="147" t="s">
        <v>72</v>
      </c>
      <c r="E252" s="157" t="s">
        <v>556</v>
      </c>
      <c r="F252" s="157" t="s">
        <v>557</v>
      </c>
      <c r="I252" s="149"/>
      <c r="J252" s="158">
        <f>BK252</f>
        <v>0</v>
      </c>
      <c r="L252" s="146"/>
      <c r="M252" s="151"/>
      <c r="N252" s="152"/>
      <c r="O252" s="152"/>
      <c r="P252" s="153">
        <f>P253</f>
        <v>0</v>
      </c>
      <c r="Q252" s="152"/>
      <c r="R252" s="153">
        <f>R253</f>
        <v>2.4780000000000002E-3</v>
      </c>
      <c r="S252" s="152"/>
      <c r="T252" s="154">
        <f>T253</f>
        <v>0</v>
      </c>
      <c r="AR252" s="147" t="s">
        <v>139</v>
      </c>
      <c r="AT252" s="155" t="s">
        <v>72</v>
      </c>
      <c r="AU252" s="155" t="s">
        <v>81</v>
      </c>
      <c r="AY252" s="147" t="s">
        <v>131</v>
      </c>
      <c r="BK252" s="156">
        <f>BK253</f>
        <v>0</v>
      </c>
    </row>
    <row r="253" spans="1:65" s="2" customFormat="1" ht="16.5" customHeight="1">
      <c r="A253" s="30"/>
      <c r="B253" s="159"/>
      <c r="C253" s="160" t="s">
        <v>238</v>
      </c>
      <c r="D253" s="160" t="s">
        <v>134</v>
      </c>
      <c r="E253" s="161" t="s">
        <v>559</v>
      </c>
      <c r="F253" s="162" t="s">
        <v>560</v>
      </c>
      <c r="G253" s="163" t="s">
        <v>137</v>
      </c>
      <c r="H253" s="164">
        <v>4.2</v>
      </c>
      <c r="I253" s="165"/>
      <c r="J253" s="164">
        <f>ROUND(I253*H253,3)</f>
        <v>0</v>
      </c>
      <c r="K253" s="166"/>
      <c r="L253" s="31"/>
      <c r="M253" s="167" t="s">
        <v>1</v>
      </c>
      <c r="N253" s="168" t="s">
        <v>39</v>
      </c>
      <c r="O253" s="56"/>
      <c r="P253" s="169">
        <f>O253*H253</f>
        <v>0</v>
      </c>
      <c r="Q253" s="169">
        <v>5.9000000000000003E-4</v>
      </c>
      <c r="R253" s="169">
        <f>Q253*H253</f>
        <v>2.4780000000000002E-3</v>
      </c>
      <c r="S253" s="169">
        <v>0</v>
      </c>
      <c r="T253" s="170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71" t="s">
        <v>198</v>
      </c>
      <c r="AT253" s="171" t="s">
        <v>134</v>
      </c>
      <c r="AU253" s="171" t="s">
        <v>139</v>
      </c>
      <c r="AY253" s="14" t="s">
        <v>131</v>
      </c>
      <c r="BE253" s="172">
        <f>IF(N253="základná",J253,0)</f>
        <v>0</v>
      </c>
      <c r="BF253" s="172">
        <f>IF(N253="znížená",J253,0)</f>
        <v>0</v>
      </c>
      <c r="BG253" s="172">
        <f>IF(N253="zákl. prenesená",J253,0)</f>
        <v>0</v>
      </c>
      <c r="BH253" s="172">
        <f>IF(N253="zníž. prenesená",J253,0)</f>
        <v>0</v>
      </c>
      <c r="BI253" s="172">
        <f>IF(N253="nulová",J253,0)</f>
        <v>0</v>
      </c>
      <c r="BJ253" s="14" t="s">
        <v>139</v>
      </c>
      <c r="BK253" s="173">
        <f>ROUND(I253*H253,3)</f>
        <v>0</v>
      </c>
      <c r="BL253" s="14" t="s">
        <v>198</v>
      </c>
      <c r="BM253" s="171" t="s">
        <v>561</v>
      </c>
    </row>
    <row r="254" spans="1:65" s="12" customFormat="1" ht="25.9" customHeight="1">
      <c r="B254" s="146"/>
      <c r="D254" s="147" t="s">
        <v>72</v>
      </c>
      <c r="E254" s="148" t="s">
        <v>165</v>
      </c>
      <c r="F254" s="148" t="s">
        <v>562</v>
      </c>
      <c r="I254" s="149"/>
      <c r="J254" s="150">
        <f>BK254</f>
        <v>0</v>
      </c>
      <c r="L254" s="146"/>
      <c r="M254" s="151"/>
      <c r="N254" s="152"/>
      <c r="O254" s="152"/>
      <c r="P254" s="153">
        <f>P255+P263</f>
        <v>0</v>
      </c>
      <c r="Q254" s="152"/>
      <c r="R254" s="153">
        <f>R255+R263</f>
        <v>3.0000000000000006E-2</v>
      </c>
      <c r="S254" s="152"/>
      <c r="T254" s="154">
        <f>T255+T263</f>
        <v>0</v>
      </c>
      <c r="AR254" s="147" t="s">
        <v>132</v>
      </c>
      <c r="AT254" s="155" t="s">
        <v>72</v>
      </c>
      <c r="AU254" s="155" t="s">
        <v>73</v>
      </c>
      <c r="AY254" s="147" t="s">
        <v>131</v>
      </c>
      <c r="BK254" s="156">
        <f>BK255+BK263</f>
        <v>0</v>
      </c>
    </row>
    <row r="255" spans="1:65" s="12" customFormat="1" ht="22.9" customHeight="1">
      <c r="B255" s="146"/>
      <c r="D255" s="147" t="s">
        <v>72</v>
      </c>
      <c r="E255" s="157" t="s">
        <v>563</v>
      </c>
      <c r="F255" s="157" t="s">
        <v>564</v>
      </c>
      <c r="I255" s="149"/>
      <c r="J255" s="158">
        <f>BK255</f>
        <v>0</v>
      </c>
      <c r="L255" s="146"/>
      <c r="M255" s="151"/>
      <c r="N255" s="152"/>
      <c r="O255" s="152"/>
      <c r="P255" s="153">
        <f>SUM(P256:P262)</f>
        <v>0</v>
      </c>
      <c r="Q255" s="152"/>
      <c r="R255" s="153">
        <f>SUM(R256:R262)</f>
        <v>3.0000000000000006E-2</v>
      </c>
      <c r="S255" s="152"/>
      <c r="T255" s="154">
        <f>SUM(T256:T262)</f>
        <v>0</v>
      </c>
      <c r="AR255" s="147" t="s">
        <v>132</v>
      </c>
      <c r="AT255" s="155" t="s">
        <v>72</v>
      </c>
      <c r="AU255" s="155" t="s">
        <v>81</v>
      </c>
      <c r="AY255" s="147" t="s">
        <v>131</v>
      </c>
      <c r="BK255" s="156">
        <f>SUM(BK256:BK262)</f>
        <v>0</v>
      </c>
    </row>
    <row r="256" spans="1:65" s="2" customFormat="1" ht="21.75" customHeight="1">
      <c r="A256" s="30"/>
      <c r="B256" s="159"/>
      <c r="C256" s="160" t="s">
        <v>568</v>
      </c>
      <c r="D256" s="160" t="s">
        <v>134</v>
      </c>
      <c r="E256" s="161" t="s">
        <v>565</v>
      </c>
      <c r="F256" s="162" t="s">
        <v>566</v>
      </c>
      <c r="G256" s="163" t="s">
        <v>162</v>
      </c>
      <c r="H256" s="164">
        <v>3</v>
      </c>
      <c r="I256" s="165"/>
      <c r="J256" s="164">
        <f t="shared" ref="J256:J262" si="70">ROUND(I256*H256,3)</f>
        <v>0</v>
      </c>
      <c r="K256" s="166"/>
      <c r="L256" s="31"/>
      <c r="M256" s="167" t="s">
        <v>1</v>
      </c>
      <c r="N256" s="168" t="s">
        <v>39</v>
      </c>
      <c r="O256" s="56"/>
      <c r="P256" s="169">
        <f t="shared" ref="P256:P262" si="71">O256*H256</f>
        <v>0</v>
      </c>
      <c r="Q256" s="169">
        <v>0</v>
      </c>
      <c r="R256" s="169">
        <f t="shared" ref="R256:R262" si="72">Q256*H256</f>
        <v>0</v>
      </c>
      <c r="S256" s="169">
        <v>0</v>
      </c>
      <c r="T256" s="170">
        <f t="shared" ref="T256:T262" si="73"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71" t="s">
        <v>403</v>
      </c>
      <c r="AT256" s="171" t="s">
        <v>134</v>
      </c>
      <c r="AU256" s="171" t="s">
        <v>139</v>
      </c>
      <c r="AY256" s="14" t="s">
        <v>131</v>
      </c>
      <c r="BE256" s="172">
        <f t="shared" ref="BE256:BE262" si="74">IF(N256="základná",J256,0)</f>
        <v>0</v>
      </c>
      <c r="BF256" s="172">
        <f t="shared" ref="BF256:BF262" si="75">IF(N256="znížená",J256,0)</f>
        <v>0</v>
      </c>
      <c r="BG256" s="172">
        <f t="shared" ref="BG256:BG262" si="76">IF(N256="zákl. prenesená",J256,0)</f>
        <v>0</v>
      </c>
      <c r="BH256" s="172">
        <f t="shared" ref="BH256:BH262" si="77">IF(N256="zníž. prenesená",J256,0)</f>
        <v>0</v>
      </c>
      <c r="BI256" s="172">
        <f t="shared" ref="BI256:BI262" si="78">IF(N256="nulová",J256,0)</f>
        <v>0</v>
      </c>
      <c r="BJ256" s="14" t="s">
        <v>139</v>
      </c>
      <c r="BK256" s="173">
        <f t="shared" ref="BK256:BK262" si="79">ROUND(I256*H256,3)</f>
        <v>0</v>
      </c>
      <c r="BL256" s="14" t="s">
        <v>403</v>
      </c>
      <c r="BM256" s="171" t="s">
        <v>567</v>
      </c>
    </row>
    <row r="257" spans="1:65" s="2" customFormat="1" ht="16.5" customHeight="1">
      <c r="A257" s="30"/>
      <c r="B257" s="159"/>
      <c r="C257" s="174" t="s">
        <v>573</v>
      </c>
      <c r="D257" s="174" t="s">
        <v>165</v>
      </c>
      <c r="E257" s="175" t="s">
        <v>569</v>
      </c>
      <c r="F257" s="176" t="s">
        <v>570</v>
      </c>
      <c r="G257" s="177" t="s">
        <v>162</v>
      </c>
      <c r="H257" s="178">
        <v>3</v>
      </c>
      <c r="I257" s="179"/>
      <c r="J257" s="178">
        <f t="shared" si="70"/>
        <v>0</v>
      </c>
      <c r="K257" s="180"/>
      <c r="L257" s="181"/>
      <c r="M257" s="182" t="s">
        <v>1</v>
      </c>
      <c r="N257" s="183" t="s">
        <v>39</v>
      </c>
      <c r="O257" s="56"/>
      <c r="P257" s="169">
        <f t="shared" si="71"/>
        <v>0</v>
      </c>
      <c r="Q257" s="169">
        <v>1E-4</v>
      </c>
      <c r="R257" s="169">
        <f t="shared" si="72"/>
        <v>3.0000000000000003E-4</v>
      </c>
      <c r="S257" s="169">
        <v>0</v>
      </c>
      <c r="T257" s="170">
        <f t="shared" si="7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71" t="s">
        <v>571</v>
      </c>
      <c r="AT257" s="171" t="s">
        <v>165</v>
      </c>
      <c r="AU257" s="171" t="s">
        <v>139</v>
      </c>
      <c r="AY257" s="14" t="s">
        <v>131</v>
      </c>
      <c r="BE257" s="172">
        <f t="shared" si="74"/>
        <v>0</v>
      </c>
      <c r="BF257" s="172">
        <f t="shared" si="75"/>
        <v>0</v>
      </c>
      <c r="BG257" s="172">
        <f t="shared" si="76"/>
        <v>0</v>
      </c>
      <c r="BH257" s="172">
        <f t="shared" si="77"/>
        <v>0</v>
      </c>
      <c r="BI257" s="172">
        <f t="shared" si="78"/>
        <v>0</v>
      </c>
      <c r="BJ257" s="14" t="s">
        <v>139</v>
      </c>
      <c r="BK257" s="173">
        <f t="shared" si="79"/>
        <v>0</v>
      </c>
      <c r="BL257" s="14" t="s">
        <v>571</v>
      </c>
      <c r="BM257" s="171" t="s">
        <v>572</v>
      </c>
    </row>
    <row r="258" spans="1:65" s="2" customFormat="1" ht="16.5" customHeight="1">
      <c r="A258" s="30"/>
      <c r="B258" s="159"/>
      <c r="C258" s="160" t="s">
        <v>577</v>
      </c>
      <c r="D258" s="160" t="s">
        <v>134</v>
      </c>
      <c r="E258" s="161" t="s">
        <v>574</v>
      </c>
      <c r="F258" s="162" t="s">
        <v>575</v>
      </c>
      <c r="G258" s="163" t="s">
        <v>162</v>
      </c>
      <c r="H258" s="164">
        <v>3</v>
      </c>
      <c r="I258" s="165"/>
      <c r="J258" s="164">
        <f t="shared" si="70"/>
        <v>0</v>
      </c>
      <c r="K258" s="166"/>
      <c r="L258" s="31"/>
      <c r="M258" s="167" t="s">
        <v>1</v>
      </c>
      <c r="N258" s="168" t="s">
        <v>39</v>
      </c>
      <c r="O258" s="56"/>
      <c r="P258" s="169">
        <f t="shared" si="71"/>
        <v>0</v>
      </c>
      <c r="Q258" s="169">
        <v>0</v>
      </c>
      <c r="R258" s="169">
        <f t="shared" si="72"/>
        <v>0</v>
      </c>
      <c r="S258" s="169">
        <v>0</v>
      </c>
      <c r="T258" s="170">
        <f t="shared" si="7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71" t="s">
        <v>403</v>
      </c>
      <c r="AT258" s="171" t="s">
        <v>134</v>
      </c>
      <c r="AU258" s="171" t="s">
        <v>139</v>
      </c>
      <c r="AY258" s="14" t="s">
        <v>131</v>
      </c>
      <c r="BE258" s="172">
        <f t="shared" si="74"/>
        <v>0</v>
      </c>
      <c r="BF258" s="172">
        <f t="shared" si="75"/>
        <v>0</v>
      </c>
      <c r="BG258" s="172">
        <f t="shared" si="76"/>
        <v>0</v>
      </c>
      <c r="BH258" s="172">
        <f t="shared" si="77"/>
        <v>0</v>
      </c>
      <c r="BI258" s="172">
        <f t="shared" si="78"/>
        <v>0</v>
      </c>
      <c r="BJ258" s="14" t="s">
        <v>139</v>
      </c>
      <c r="BK258" s="173">
        <f t="shared" si="79"/>
        <v>0</v>
      </c>
      <c r="BL258" s="14" t="s">
        <v>403</v>
      </c>
      <c r="BM258" s="171" t="s">
        <v>576</v>
      </c>
    </row>
    <row r="259" spans="1:65" s="2" customFormat="1" ht="16.5" customHeight="1">
      <c r="A259" s="30"/>
      <c r="B259" s="159"/>
      <c r="C259" s="174" t="s">
        <v>581</v>
      </c>
      <c r="D259" s="174" t="s">
        <v>165</v>
      </c>
      <c r="E259" s="175" t="s">
        <v>578</v>
      </c>
      <c r="F259" s="176" t="s">
        <v>579</v>
      </c>
      <c r="G259" s="177" t="s">
        <v>162</v>
      </c>
      <c r="H259" s="178">
        <v>3</v>
      </c>
      <c r="I259" s="179"/>
      <c r="J259" s="178">
        <f t="shared" si="70"/>
        <v>0</v>
      </c>
      <c r="K259" s="180"/>
      <c r="L259" s="181"/>
      <c r="M259" s="182" t="s">
        <v>1</v>
      </c>
      <c r="N259" s="183" t="s">
        <v>39</v>
      </c>
      <c r="O259" s="56"/>
      <c r="P259" s="169">
        <f t="shared" si="71"/>
        <v>0</v>
      </c>
      <c r="Q259" s="169">
        <v>9.9000000000000008E-3</v>
      </c>
      <c r="R259" s="169">
        <f t="shared" si="72"/>
        <v>2.9700000000000004E-2</v>
      </c>
      <c r="S259" s="169">
        <v>0</v>
      </c>
      <c r="T259" s="170">
        <f t="shared" si="73"/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71" t="s">
        <v>571</v>
      </c>
      <c r="AT259" s="171" t="s">
        <v>165</v>
      </c>
      <c r="AU259" s="171" t="s">
        <v>139</v>
      </c>
      <c r="AY259" s="14" t="s">
        <v>131</v>
      </c>
      <c r="BE259" s="172">
        <f t="shared" si="74"/>
        <v>0</v>
      </c>
      <c r="BF259" s="172">
        <f t="shared" si="75"/>
        <v>0</v>
      </c>
      <c r="BG259" s="172">
        <f t="shared" si="76"/>
        <v>0</v>
      </c>
      <c r="BH259" s="172">
        <f t="shared" si="77"/>
        <v>0</v>
      </c>
      <c r="BI259" s="172">
        <f t="shared" si="78"/>
        <v>0</v>
      </c>
      <c r="BJ259" s="14" t="s">
        <v>139</v>
      </c>
      <c r="BK259" s="173">
        <f t="shared" si="79"/>
        <v>0</v>
      </c>
      <c r="BL259" s="14" t="s">
        <v>571</v>
      </c>
      <c r="BM259" s="171" t="s">
        <v>580</v>
      </c>
    </row>
    <row r="260" spans="1:65" s="2" customFormat="1" ht="16.5" customHeight="1">
      <c r="A260" s="30"/>
      <c r="B260" s="159"/>
      <c r="C260" s="160" t="s">
        <v>585</v>
      </c>
      <c r="D260" s="160" t="s">
        <v>134</v>
      </c>
      <c r="E260" s="161" t="s">
        <v>582</v>
      </c>
      <c r="F260" s="162" t="s">
        <v>583</v>
      </c>
      <c r="G260" s="163" t="s">
        <v>162</v>
      </c>
      <c r="H260" s="164">
        <v>3</v>
      </c>
      <c r="I260" s="165"/>
      <c r="J260" s="164">
        <f t="shared" si="70"/>
        <v>0</v>
      </c>
      <c r="K260" s="166"/>
      <c r="L260" s="31"/>
      <c r="M260" s="167" t="s">
        <v>1</v>
      </c>
      <c r="N260" s="168" t="s">
        <v>39</v>
      </c>
      <c r="O260" s="56"/>
      <c r="P260" s="169">
        <f t="shared" si="71"/>
        <v>0</v>
      </c>
      <c r="Q260" s="169">
        <v>0</v>
      </c>
      <c r="R260" s="169">
        <f t="shared" si="72"/>
        <v>0</v>
      </c>
      <c r="S260" s="169">
        <v>0</v>
      </c>
      <c r="T260" s="170">
        <f t="shared" si="73"/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71" t="s">
        <v>403</v>
      </c>
      <c r="AT260" s="171" t="s">
        <v>134</v>
      </c>
      <c r="AU260" s="171" t="s">
        <v>139</v>
      </c>
      <c r="AY260" s="14" t="s">
        <v>131</v>
      </c>
      <c r="BE260" s="172">
        <f t="shared" si="74"/>
        <v>0</v>
      </c>
      <c r="BF260" s="172">
        <f t="shared" si="75"/>
        <v>0</v>
      </c>
      <c r="BG260" s="172">
        <f t="shared" si="76"/>
        <v>0</v>
      </c>
      <c r="BH260" s="172">
        <f t="shared" si="77"/>
        <v>0</v>
      </c>
      <c r="BI260" s="172">
        <f t="shared" si="78"/>
        <v>0</v>
      </c>
      <c r="BJ260" s="14" t="s">
        <v>139</v>
      </c>
      <c r="BK260" s="173">
        <f t="shared" si="79"/>
        <v>0</v>
      </c>
      <c r="BL260" s="14" t="s">
        <v>403</v>
      </c>
      <c r="BM260" s="171" t="s">
        <v>584</v>
      </c>
    </row>
    <row r="261" spans="1:65" s="2" customFormat="1" ht="16.5" customHeight="1">
      <c r="A261" s="30"/>
      <c r="B261" s="159"/>
      <c r="C261" s="160" t="s">
        <v>589</v>
      </c>
      <c r="D261" s="160" t="s">
        <v>134</v>
      </c>
      <c r="E261" s="161" t="s">
        <v>586</v>
      </c>
      <c r="F261" s="162" t="s">
        <v>587</v>
      </c>
      <c r="G261" s="163" t="s">
        <v>251</v>
      </c>
      <c r="H261" s="164">
        <v>1</v>
      </c>
      <c r="I261" s="165"/>
      <c r="J261" s="164">
        <f t="shared" si="70"/>
        <v>0</v>
      </c>
      <c r="K261" s="166"/>
      <c r="L261" s="31"/>
      <c r="M261" s="167" t="s">
        <v>1</v>
      </c>
      <c r="N261" s="168" t="s">
        <v>39</v>
      </c>
      <c r="O261" s="56"/>
      <c r="P261" s="169">
        <f t="shared" si="71"/>
        <v>0</v>
      </c>
      <c r="Q261" s="169">
        <v>0</v>
      </c>
      <c r="R261" s="169">
        <f t="shared" si="72"/>
        <v>0</v>
      </c>
      <c r="S261" s="169">
        <v>0</v>
      </c>
      <c r="T261" s="170">
        <f t="shared" si="73"/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71" t="s">
        <v>403</v>
      </c>
      <c r="AT261" s="171" t="s">
        <v>134</v>
      </c>
      <c r="AU261" s="171" t="s">
        <v>139</v>
      </c>
      <c r="AY261" s="14" t="s">
        <v>131</v>
      </c>
      <c r="BE261" s="172">
        <f t="shared" si="74"/>
        <v>0</v>
      </c>
      <c r="BF261" s="172">
        <f t="shared" si="75"/>
        <v>0</v>
      </c>
      <c r="BG261" s="172">
        <f t="shared" si="76"/>
        <v>0</v>
      </c>
      <c r="BH261" s="172">
        <f t="shared" si="77"/>
        <v>0</v>
      </c>
      <c r="BI261" s="172">
        <f t="shared" si="78"/>
        <v>0</v>
      </c>
      <c r="BJ261" s="14" t="s">
        <v>139</v>
      </c>
      <c r="BK261" s="173">
        <f t="shared" si="79"/>
        <v>0</v>
      </c>
      <c r="BL261" s="14" t="s">
        <v>403</v>
      </c>
      <c r="BM261" s="171" t="s">
        <v>588</v>
      </c>
    </row>
    <row r="262" spans="1:65" s="2" customFormat="1" ht="16.5" customHeight="1">
      <c r="A262" s="30"/>
      <c r="B262" s="159"/>
      <c r="C262" s="160" t="s">
        <v>595</v>
      </c>
      <c r="D262" s="160" t="s">
        <v>134</v>
      </c>
      <c r="E262" s="161" t="s">
        <v>590</v>
      </c>
      <c r="F262" s="162" t="s">
        <v>591</v>
      </c>
      <c r="G262" s="163" t="s">
        <v>251</v>
      </c>
      <c r="H262" s="164">
        <v>2</v>
      </c>
      <c r="I262" s="165"/>
      <c r="J262" s="164">
        <f t="shared" si="70"/>
        <v>0</v>
      </c>
      <c r="K262" s="166"/>
      <c r="L262" s="31"/>
      <c r="M262" s="167" t="s">
        <v>1</v>
      </c>
      <c r="N262" s="168" t="s">
        <v>39</v>
      </c>
      <c r="O262" s="56"/>
      <c r="P262" s="169">
        <f t="shared" si="71"/>
        <v>0</v>
      </c>
      <c r="Q262" s="169">
        <v>0</v>
      </c>
      <c r="R262" s="169">
        <f t="shared" si="72"/>
        <v>0</v>
      </c>
      <c r="S262" s="169">
        <v>0</v>
      </c>
      <c r="T262" s="170">
        <f t="shared" si="73"/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71" t="s">
        <v>403</v>
      </c>
      <c r="AT262" s="171" t="s">
        <v>134</v>
      </c>
      <c r="AU262" s="171" t="s">
        <v>139</v>
      </c>
      <c r="AY262" s="14" t="s">
        <v>131</v>
      </c>
      <c r="BE262" s="172">
        <f t="shared" si="74"/>
        <v>0</v>
      </c>
      <c r="BF262" s="172">
        <f t="shared" si="75"/>
        <v>0</v>
      </c>
      <c r="BG262" s="172">
        <f t="shared" si="76"/>
        <v>0</v>
      </c>
      <c r="BH262" s="172">
        <f t="shared" si="77"/>
        <v>0</v>
      </c>
      <c r="BI262" s="172">
        <f t="shared" si="78"/>
        <v>0</v>
      </c>
      <c r="BJ262" s="14" t="s">
        <v>139</v>
      </c>
      <c r="BK262" s="173">
        <f t="shared" si="79"/>
        <v>0</v>
      </c>
      <c r="BL262" s="14" t="s">
        <v>403</v>
      </c>
      <c r="BM262" s="171" t="s">
        <v>592</v>
      </c>
    </row>
    <row r="263" spans="1:65" s="12" customFormat="1" ht="22.9" customHeight="1">
      <c r="B263" s="146"/>
      <c r="D263" s="147" t="s">
        <v>72</v>
      </c>
      <c r="E263" s="157" t="s">
        <v>593</v>
      </c>
      <c r="F263" s="157" t="s">
        <v>594</v>
      </c>
      <c r="I263" s="149"/>
      <c r="J263" s="158">
        <f>BK263</f>
        <v>0</v>
      </c>
      <c r="L263" s="146"/>
      <c r="M263" s="151"/>
      <c r="N263" s="152"/>
      <c r="O263" s="152"/>
      <c r="P263" s="153">
        <f>P264</f>
        <v>0</v>
      </c>
      <c r="Q263" s="152"/>
      <c r="R263" s="153">
        <f>R264</f>
        <v>0</v>
      </c>
      <c r="S263" s="152"/>
      <c r="T263" s="154">
        <f>T264</f>
        <v>0</v>
      </c>
      <c r="AR263" s="147" t="s">
        <v>132</v>
      </c>
      <c r="AT263" s="155" t="s">
        <v>72</v>
      </c>
      <c r="AU263" s="155" t="s">
        <v>81</v>
      </c>
      <c r="AY263" s="147" t="s">
        <v>131</v>
      </c>
      <c r="BK263" s="156">
        <f>BK264</f>
        <v>0</v>
      </c>
    </row>
    <row r="264" spans="1:65" s="2" customFormat="1" ht="16.5" customHeight="1">
      <c r="A264" s="30"/>
      <c r="B264" s="159"/>
      <c r="C264" s="160" t="s">
        <v>604</v>
      </c>
      <c r="D264" s="160" t="s">
        <v>134</v>
      </c>
      <c r="E264" s="161" t="s">
        <v>596</v>
      </c>
      <c r="F264" s="162" t="s">
        <v>597</v>
      </c>
      <c r="G264" s="163" t="s">
        <v>598</v>
      </c>
      <c r="H264" s="164">
        <v>1</v>
      </c>
      <c r="I264" s="165"/>
      <c r="J264" s="164">
        <f>ROUND(I264*H264,3)</f>
        <v>0</v>
      </c>
      <c r="K264" s="166"/>
      <c r="L264" s="31"/>
      <c r="M264" s="188" t="s">
        <v>1</v>
      </c>
      <c r="N264" s="189" t="s">
        <v>39</v>
      </c>
      <c r="O264" s="190"/>
      <c r="P264" s="191">
        <f>O264*H264</f>
        <v>0</v>
      </c>
      <c r="Q264" s="191">
        <v>0</v>
      </c>
      <c r="R264" s="191">
        <f>Q264*H264</f>
        <v>0</v>
      </c>
      <c r="S264" s="191">
        <v>0</v>
      </c>
      <c r="T264" s="192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71" t="s">
        <v>403</v>
      </c>
      <c r="AT264" s="171" t="s">
        <v>134</v>
      </c>
      <c r="AU264" s="171" t="s">
        <v>139</v>
      </c>
      <c r="AY264" s="14" t="s">
        <v>131</v>
      </c>
      <c r="BE264" s="172">
        <f>IF(N264="základná",J264,0)</f>
        <v>0</v>
      </c>
      <c r="BF264" s="172">
        <f>IF(N264="znížená",J264,0)</f>
        <v>0</v>
      </c>
      <c r="BG264" s="172">
        <f>IF(N264="zákl. prenesená",J264,0)</f>
        <v>0</v>
      </c>
      <c r="BH264" s="172">
        <f>IF(N264="zníž. prenesená",J264,0)</f>
        <v>0</v>
      </c>
      <c r="BI264" s="172">
        <f>IF(N264="nulová",J264,0)</f>
        <v>0</v>
      </c>
      <c r="BJ264" s="14" t="s">
        <v>139</v>
      </c>
      <c r="BK264" s="173">
        <f>ROUND(I264*H264,3)</f>
        <v>0</v>
      </c>
      <c r="BL264" s="14" t="s">
        <v>403</v>
      </c>
      <c r="BM264" s="171" t="s">
        <v>599</v>
      </c>
    </row>
    <row r="265" spans="1:65" s="2" customFormat="1" ht="6.95" customHeight="1">
      <c r="A265" s="30"/>
      <c r="B265" s="45"/>
      <c r="C265" s="46"/>
      <c r="D265" s="46"/>
      <c r="E265" s="46"/>
      <c r="F265" s="46"/>
      <c r="G265" s="46"/>
      <c r="H265" s="46"/>
      <c r="I265" s="118"/>
      <c r="J265" s="46"/>
      <c r="K265" s="46"/>
      <c r="L265" s="31"/>
      <c r="M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</row>
  </sheetData>
  <autoFilter ref="C135:K264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Oprava sociálnych za...</vt:lpstr>
      <vt:lpstr>02 - Oprava sociálnych za...</vt:lpstr>
      <vt:lpstr>03 - Oprava sociálnych za...</vt:lpstr>
      <vt:lpstr>'01 - Oprava sociálnych za...'!Názvy_tlače</vt:lpstr>
      <vt:lpstr>'02 - Oprava sociálnych za...'!Názvy_tlače</vt:lpstr>
      <vt:lpstr>'03 - Oprava sociálnych za...'!Názvy_tlače</vt:lpstr>
      <vt:lpstr>'Rekapitulácia stavby'!Názvy_tlače</vt:lpstr>
      <vt:lpstr>'01 - Oprava sociálnych za...'!Oblasť_tlače</vt:lpstr>
      <vt:lpstr>'02 - Oprava sociálnych za...'!Oblasť_tlače</vt:lpstr>
      <vt:lpstr>'03 - Oprava sociálnych za...'!Oblasť_tlače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Bystrianský</dc:creator>
  <cp:lastModifiedBy>Windows User</cp:lastModifiedBy>
  <dcterms:created xsi:type="dcterms:W3CDTF">2020-05-21T22:24:16Z</dcterms:created>
  <dcterms:modified xsi:type="dcterms:W3CDTF">2020-05-31T03:36:52Z</dcterms:modified>
</cp:coreProperties>
</file>