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CenkrosData\Export\"/>
    </mc:Choice>
  </mc:AlternateContent>
  <bookViews>
    <workbookView xWindow="0" yWindow="0" windowWidth="0" windowHeight="0"/>
  </bookViews>
  <sheets>
    <sheet name="Rekapitulácia stavby" sheetId="1" r:id="rId1"/>
    <sheet name="03 - Trieda č.24" sheetId="2" r:id="rId2"/>
    <sheet name="04 - Trieda č.25" sheetId="3" r:id="rId3"/>
    <sheet name="05 - Trieda č.26a" sheetId="4" r:id="rId4"/>
    <sheet name="06 - Trieda č.26b" sheetId="5" r:id="rId5"/>
    <sheet name="07 - Trieda č.27" sheetId="6" r:id="rId6"/>
    <sheet name="08 - Trieda č.28b" sheetId="7" r:id="rId7"/>
    <sheet name="09 - Trieda č.28a" sheetId="8" r:id="rId8"/>
    <sheet name="10 - Trieda č.29" sheetId="9" r:id="rId9"/>
    <sheet name="11 - Trieda č.30" sheetId="10" r:id="rId10"/>
    <sheet name="12 - Trieda č.36" sheetId="11" r:id="rId11"/>
    <sheet name="13 - Trieda č.37" sheetId="12" r:id="rId12"/>
    <sheet name="14 - Trieda č.38a" sheetId="13" r:id="rId13"/>
    <sheet name="15 - Trieda č.38b" sheetId="14" r:id="rId14"/>
    <sheet name="16 - Trieda č.39" sheetId="15" r:id="rId15"/>
    <sheet name="17 - Trieda č.40" sheetId="16" r:id="rId16"/>
    <sheet name="18 - Trieda č.41a" sheetId="17" r:id="rId17"/>
    <sheet name="19 - Trieda č.41b" sheetId="18" r:id="rId18"/>
  </sheets>
  <definedNames>
    <definedName name="_xlnm.Print_Area" localSheetId="0">'Rekapitulácia stavby'!$D$4:$AO$76,'Rekapitulácia stavby'!$C$82:$AQ$112</definedName>
    <definedName name="_xlnm.Print_Titles" localSheetId="0">'Rekapitulácia stavby'!$92:$92</definedName>
    <definedName name="_xlnm._FilterDatabase" localSheetId="1" hidden="1">'03 - Trieda č.24'!$C$125:$K$227</definedName>
    <definedName name="_xlnm.Print_Area" localSheetId="1">'03 - Trieda č.24'!$C$4:$J$76,'03 - Trieda č.24'!$C$82:$J$107,'03 - Trieda č.24'!$C$113:$J$227</definedName>
    <definedName name="_xlnm.Print_Titles" localSheetId="1">'03 - Trieda č.24'!$125:$125</definedName>
    <definedName name="_xlnm._FilterDatabase" localSheetId="2" hidden="1">'04 - Trieda č.25'!$C$129:$K$248</definedName>
    <definedName name="_xlnm.Print_Area" localSheetId="2">'04 - Trieda č.25'!$C$4:$J$76,'04 - Trieda č.25'!$C$82:$J$111,'04 - Trieda č.25'!$C$117:$J$248</definedName>
    <definedName name="_xlnm.Print_Titles" localSheetId="2">'04 - Trieda č.25'!$129:$129</definedName>
    <definedName name="_xlnm._FilterDatabase" localSheetId="3" hidden="1">'05 - Trieda č.26a'!$C$128:$K$244</definedName>
    <definedName name="_xlnm.Print_Area" localSheetId="3">'05 - Trieda č.26a'!$C$4:$J$76,'05 - Trieda č.26a'!$C$82:$J$110,'05 - Trieda č.26a'!$C$116:$J$244</definedName>
    <definedName name="_xlnm.Print_Titles" localSheetId="3">'05 - Trieda č.26a'!$128:$128</definedName>
    <definedName name="_xlnm._FilterDatabase" localSheetId="4" hidden="1">'06 - Trieda č.26b'!$C$128:$K$244</definedName>
    <definedName name="_xlnm.Print_Area" localSheetId="4">'06 - Trieda č.26b'!$C$4:$J$76,'06 - Trieda č.26b'!$C$82:$J$110,'06 - Trieda č.26b'!$C$116:$J$244</definedName>
    <definedName name="_xlnm.Print_Titles" localSheetId="4">'06 - Trieda č.26b'!$128:$128</definedName>
    <definedName name="_xlnm._FilterDatabase" localSheetId="5" hidden="1">'07 - Trieda č.27'!$C$129:$K$247</definedName>
    <definedName name="_xlnm.Print_Area" localSheetId="5">'07 - Trieda č.27'!$C$4:$J$76,'07 - Trieda č.27'!$C$82:$J$111,'07 - Trieda č.27'!$C$117:$J$247</definedName>
    <definedName name="_xlnm.Print_Titles" localSheetId="5">'07 - Trieda č.27'!$129:$129</definedName>
    <definedName name="_xlnm._FilterDatabase" localSheetId="6" hidden="1">'08 - Trieda č.28b'!$C$125:$K$206</definedName>
    <definedName name="_xlnm.Print_Area" localSheetId="6">'08 - Trieda č.28b'!$C$4:$J$76,'08 - Trieda č.28b'!$C$82:$J$107,'08 - Trieda č.28b'!$C$113:$J$206</definedName>
    <definedName name="_xlnm.Print_Titles" localSheetId="6">'08 - Trieda č.28b'!$125:$125</definedName>
    <definedName name="_xlnm._FilterDatabase" localSheetId="7" hidden="1">'09 - Trieda č.28a'!$C$125:$K$206</definedName>
    <definedName name="_xlnm.Print_Area" localSheetId="7">'09 - Trieda č.28a'!$C$4:$J$76,'09 - Trieda č.28a'!$C$82:$J$107,'09 - Trieda č.28a'!$C$113:$J$206</definedName>
    <definedName name="_xlnm.Print_Titles" localSheetId="7">'09 - Trieda č.28a'!$125:$125</definedName>
    <definedName name="_xlnm._FilterDatabase" localSheetId="8" hidden="1">'10 - Trieda č.29'!$C$128:$K$241</definedName>
    <definedName name="_xlnm.Print_Area" localSheetId="8">'10 - Trieda č.29'!$C$4:$J$76,'10 - Trieda č.29'!$C$82:$J$110,'10 - Trieda č.29'!$C$116:$J$241</definedName>
    <definedName name="_xlnm.Print_Titles" localSheetId="8">'10 - Trieda č.29'!$128:$128</definedName>
    <definedName name="_xlnm._FilterDatabase" localSheetId="9" hidden="1">'11 - Trieda č.30'!$C$128:$K$242</definedName>
    <definedName name="_xlnm.Print_Area" localSheetId="9">'11 - Trieda č.30'!$C$4:$J$76,'11 - Trieda č.30'!$C$82:$J$110,'11 - Trieda č.30'!$C$116:$J$242</definedName>
    <definedName name="_xlnm.Print_Titles" localSheetId="9">'11 - Trieda č.30'!$128:$128</definedName>
    <definedName name="_xlnm._FilterDatabase" localSheetId="10" hidden="1">'12 - Trieda č.36'!$C$128:$K$242</definedName>
    <definedName name="_xlnm.Print_Area" localSheetId="10">'12 - Trieda č.36'!$C$4:$J$76,'12 - Trieda č.36'!$C$82:$J$110,'12 - Trieda č.36'!$C$116:$J$242</definedName>
    <definedName name="_xlnm.Print_Titles" localSheetId="10">'12 - Trieda č.36'!$128:$128</definedName>
    <definedName name="_xlnm._FilterDatabase" localSheetId="11" hidden="1">'13 - Trieda č.37'!$C$129:$K$248</definedName>
    <definedName name="_xlnm.Print_Area" localSheetId="11">'13 - Trieda č.37'!$C$4:$J$76,'13 - Trieda č.37'!$C$82:$J$111,'13 - Trieda č.37'!$C$117:$J$248</definedName>
    <definedName name="_xlnm.Print_Titles" localSheetId="11">'13 - Trieda č.37'!$129:$129</definedName>
    <definedName name="_xlnm._FilterDatabase" localSheetId="12" hidden="1">'14 - Trieda č.38a'!$C$128:$K$232</definedName>
    <definedName name="_xlnm.Print_Area" localSheetId="12">'14 - Trieda č.38a'!$C$4:$J$76,'14 - Trieda č.38a'!$C$82:$J$110,'14 - Trieda č.38a'!$C$116:$J$232</definedName>
    <definedName name="_xlnm.Print_Titles" localSheetId="12">'14 - Trieda č.38a'!$128:$128</definedName>
    <definedName name="_xlnm._FilterDatabase" localSheetId="13" hidden="1">'15 - Trieda č.38b'!$C$124:$K$190</definedName>
    <definedName name="_xlnm.Print_Area" localSheetId="13">'15 - Trieda č.38b'!$C$4:$J$76,'15 - Trieda č.38b'!$C$82:$J$106,'15 - Trieda č.38b'!$C$112:$J$190</definedName>
    <definedName name="_xlnm.Print_Titles" localSheetId="13">'15 - Trieda č.38b'!$124:$124</definedName>
    <definedName name="_xlnm._FilterDatabase" localSheetId="14" hidden="1">'16 - Trieda č.39'!$C$129:$K$247</definedName>
    <definedName name="_xlnm.Print_Area" localSheetId="14">'16 - Trieda č.39'!$C$4:$J$76,'16 - Trieda č.39'!$C$82:$J$111,'16 - Trieda č.39'!$C$117:$J$247</definedName>
    <definedName name="_xlnm.Print_Titles" localSheetId="14">'16 - Trieda č.39'!$129:$129</definedName>
    <definedName name="_xlnm._FilterDatabase" localSheetId="15" hidden="1">'17 - Trieda č.40'!$C$129:$K$247</definedName>
    <definedName name="_xlnm.Print_Area" localSheetId="15">'17 - Trieda č.40'!$C$4:$J$76,'17 - Trieda č.40'!$C$82:$J$111,'17 - Trieda č.40'!$C$117:$J$247</definedName>
    <definedName name="_xlnm.Print_Titles" localSheetId="15">'17 - Trieda č.40'!$129:$129</definedName>
    <definedName name="_xlnm._FilterDatabase" localSheetId="16" hidden="1">'18 - Trieda č.41a'!$C$128:$K$228</definedName>
    <definedName name="_xlnm.Print_Area" localSheetId="16">'18 - Trieda č.41a'!$C$4:$J$76,'18 - Trieda č.41a'!$C$82:$J$110,'18 - Trieda č.41a'!$C$116:$J$228</definedName>
    <definedName name="_xlnm.Print_Titles" localSheetId="16">'18 - Trieda č.41a'!$128:$128</definedName>
    <definedName name="_xlnm._FilterDatabase" localSheetId="17" hidden="1">'19 - Trieda č.41b'!$C$126:$K$206</definedName>
    <definedName name="_xlnm.Print_Area" localSheetId="17">'19 - Trieda č.41b'!$C$4:$J$76,'19 - Trieda č.41b'!$C$82:$J$108,'19 - Trieda č.41b'!$C$114:$J$206</definedName>
    <definedName name="_xlnm.Print_Titles" localSheetId="17">'19 - Trieda č.41b'!$126:$126</definedName>
  </definedNames>
  <calcPr/>
</workbook>
</file>

<file path=xl/calcChain.xml><?xml version="1.0" encoding="utf-8"?>
<calcChain xmlns="http://schemas.openxmlformats.org/spreadsheetml/2006/main">
  <c i="18" l="1" r="J37"/>
  <c r="J36"/>
  <c i="1" r="AY111"/>
  <c i="18" r="J35"/>
  <c i="1" r="AX111"/>
  <c i="18"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0"/>
  <c r="BH200"/>
  <c r="BG200"/>
  <c r="BE200"/>
  <c r="T200"/>
  <c r="R200"/>
  <c r="P200"/>
  <c r="BI195"/>
  <c r="BH195"/>
  <c r="BG195"/>
  <c r="BE195"/>
  <c r="T195"/>
  <c r="R195"/>
  <c r="P195"/>
  <c r="BI188"/>
  <c r="BH188"/>
  <c r="BG188"/>
  <c r="BE188"/>
  <c r="T188"/>
  <c r="R188"/>
  <c r="P188"/>
  <c r="BI184"/>
  <c r="BH184"/>
  <c r="BG184"/>
  <c r="BE184"/>
  <c r="T184"/>
  <c r="R184"/>
  <c r="P184"/>
  <c r="BI180"/>
  <c r="BH180"/>
  <c r="BG180"/>
  <c r="BE180"/>
  <c r="T180"/>
  <c r="R180"/>
  <c r="P180"/>
  <c r="BI173"/>
  <c r="BH173"/>
  <c r="BG173"/>
  <c r="BE173"/>
  <c r="T173"/>
  <c r="R173"/>
  <c r="P173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2"/>
  <c r="BH152"/>
  <c r="BG152"/>
  <c r="BE152"/>
  <c r="T152"/>
  <c r="R152"/>
  <c r="P152"/>
  <c r="BI150"/>
  <c r="BH150"/>
  <c r="BG150"/>
  <c r="BE150"/>
  <c r="T150"/>
  <c r="T149"/>
  <c r="R150"/>
  <c r="R149"/>
  <c r="P150"/>
  <c r="P149"/>
  <c r="BI145"/>
  <c r="BH145"/>
  <c r="BG145"/>
  <c r="BE145"/>
  <c r="T145"/>
  <c r="T144"/>
  <c r="R145"/>
  <c r="R144"/>
  <c r="P145"/>
  <c r="P144"/>
  <c r="BI142"/>
  <c r="BH142"/>
  <c r="BG142"/>
  <c r="BE142"/>
  <c r="T142"/>
  <c r="T141"/>
  <c r="R142"/>
  <c r="R141"/>
  <c r="P142"/>
  <c r="P141"/>
  <c r="BI134"/>
  <c r="BH134"/>
  <c r="BG134"/>
  <c r="BE134"/>
  <c r="T134"/>
  <c r="R134"/>
  <c r="P134"/>
  <c r="BI130"/>
  <c r="BH130"/>
  <c r="BG130"/>
  <c r="BE130"/>
  <c r="T130"/>
  <c r="R130"/>
  <c r="P130"/>
  <c r="F123"/>
  <c r="F121"/>
  <c r="E119"/>
  <c r="F91"/>
  <c r="F89"/>
  <c r="E87"/>
  <c r="J24"/>
  <c r="E24"/>
  <c r="J124"/>
  <c r="J23"/>
  <c r="J21"/>
  <c r="E21"/>
  <c r="J123"/>
  <c r="J20"/>
  <c r="J18"/>
  <c r="E18"/>
  <c r="F124"/>
  <c r="J17"/>
  <c r="J12"/>
  <c r="J121"/>
  <c r="E7"/>
  <c r="E117"/>
  <c i="17" r="J37"/>
  <c r="J36"/>
  <c i="1" r="AY110"/>
  <c i="17" r="J35"/>
  <c i="1" r="AX110"/>
  <c i="17"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2"/>
  <c r="BH222"/>
  <c r="BG222"/>
  <c r="BE222"/>
  <c r="T222"/>
  <c r="R222"/>
  <c r="P222"/>
  <c r="BI217"/>
  <c r="BH217"/>
  <c r="BG217"/>
  <c r="BE217"/>
  <c r="T217"/>
  <c r="R217"/>
  <c r="P217"/>
  <c r="BI210"/>
  <c r="BH210"/>
  <c r="BG210"/>
  <c r="BE210"/>
  <c r="T210"/>
  <c r="R210"/>
  <c r="P210"/>
  <c r="BI206"/>
  <c r="BH206"/>
  <c r="BG206"/>
  <c r="BE206"/>
  <c r="T206"/>
  <c r="R206"/>
  <c r="P206"/>
  <c r="BI202"/>
  <c r="BH202"/>
  <c r="BG202"/>
  <c r="BE202"/>
  <c r="T202"/>
  <c r="R202"/>
  <c r="P202"/>
  <c r="BI195"/>
  <c r="BH195"/>
  <c r="BG195"/>
  <c r="BE195"/>
  <c r="T195"/>
  <c r="R195"/>
  <c r="P195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1"/>
  <c r="BH181"/>
  <c r="BG181"/>
  <c r="BE181"/>
  <c r="T181"/>
  <c r="R181"/>
  <c r="P181"/>
  <c r="BI179"/>
  <c r="BH179"/>
  <c r="BG179"/>
  <c r="BE179"/>
  <c r="T179"/>
  <c r="T178"/>
  <c r="R179"/>
  <c r="R178"/>
  <c r="P179"/>
  <c r="P178"/>
  <c r="BI174"/>
  <c r="BH174"/>
  <c r="BG174"/>
  <c r="BE174"/>
  <c r="T174"/>
  <c r="T173"/>
  <c r="R174"/>
  <c r="R173"/>
  <c r="P174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T160"/>
  <c r="R161"/>
  <c r="R160"/>
  <c r="P161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4"/>
  <c r="BH144"/>
  <c r="BG144"/>
  <c r="BE144"/>
  <c r="T144"/>
  <c r="R144"/>
  <c r="P144"/>
  <c r="BI136"/>
  <c r="BH136"/>
  <c r="BG136"/>
  <c r="BE136"/>
  <c r="T136"/>
  <c r="R136"/>
  <c r="P136"/>
  <c r="BI132"/>
  <c r="BH132"/>
  <c r="BG132"/>
  <c r="BE132"/>
  <c r="T132"/>
  <c r="R132"/>
  <c r="P132"/>
  <c r="F125"/>
  <c r="F123"/>
  <c r="E121"/>
  <c r="F91"/>
  <c r="F89"/>
  <c r="E87"/>
  <c r="J24"/>
  <c r="E24"/>
  <c r="J92"/>
  <c r="J23"/>
  <c r="J21"/>
  <c r="E21"/>
  <c r="J125"/>
  <c r="J20"/>
  <c r="J18"/>
  <c r="E18"/>
  <c r="F92"/>
  <c r="J17"/>
  <c r="J12"/>
  <c r="J89"/>
  <c r="E7"/>
  <c r="E85"/>
  <c i="16" r="J37"/>
  <c r="J36"/>
  <c i="1" r="AY109"/>
  <c i="16" r="J35"/>
  <c i="1" r="AX109"/>
  <c i="16"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38"/>
  <c r="BH238"/>
  <c r="BG238"/>
  <c r="BE238"/>
  <c r="T238"/>
  <c r="R238"/>
  <c r="P238"/>
  <c r="BI233"/>
  <c r="BH233"/>
  <c r="BG233"/>
  <c r="BE233"/>
  <c r="T233"/>
  <c r="R233"/>
  <c r="P233"/>
  <c r="BI226"/>
  <c r="BH226"/>
  <c r="BG226"/>
  <c r="BE226"/>
  <c r="T226"/>
  <c r="R226"/>
  <c r="P226"/>
  <c r="BI222"/>
  <c r="BH222"/>
  <c r="BG222"/>
  <c r="BE222"/>
  <c r="T222"/>
  <c r="R222"/>
  <c r="P222"/>
  <c r="BI218"/>
  <c r="BH218"/>
  <c r="BG218"/>
  <c r="BE218"/>
  <c r="T218"/>
  <c r="R218"/>
  <c r="P218"/>
  <c r="BI211"/>
  <c r="BH211"/>
  <c r="BG211"/>
  <c r="BE211"/>
  <c r="T211"/>
  <c r="R211"/>
  <c r="P211"/>
  <c r="BI205"/>
  <c r="BH205"/>
  <c r="BG205"/>
  <c r="BE205"/>
  <c r="T205"/>
  <c r="R205"/>
  <c r="P205"/>
  <c r="BI203"/>
  <c r="BH203"/>
  <c r="BG203"/>
  <c r="BE203"/>
  <c r="T203"/>
  <c r="R203"/>
  <c r="P203"/>
  <c r="BI201"/>
  <c r="BH201"/>
  <c r="BG201"/>
  <c r="BE201"/>
  <c r="T201"/>
  <c r="R201"/>
  <c r="P201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2"/>
  <c r="BH182"/>
  <c r="BG182"/>
  <c r="BE182"/>
  <c r="T182"/>
  <c r="R182"/>
  <c r="P182"/>
  <c r="BI180"/>
  <c r="BH180"/>
  <c r="BG180"/>
  <c r="BE180"/>
  <c r="T180"/>
  <c r="T179"/>
  <c r="R180"/>
  <c r="R179"/>
  <c r="P180"/>
  <c r="P179"/>
  <c r="BI175"/>
  <c r="BH175"/>
  <c r="BG175"/>
  <c r="BE175"/>
  <c r="T175"/>
  <c r="T174"/>
  <c r="R175"/>
  <c r="R174"/>
  <c r="P175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T161"/>
  <c r="R162"/>
  <c r="R161"/>
  <c r="P162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5"/>
  <c r="BH145"/>
  <c r="BG145"/>
  <c r="BE145"/>
  <c r="T145"/>
  <c r="R145"/>
  <c r="P145"/>
  <c r="BI137"/>
  <c r="BH137"/>
  <c r="BG137"/>
  <c r="BE137"/>
  <c r="T137"/>
  <c r="R137"/>
  <c r="P137"/>
  <c r="BI133"/>
  <c r="BH133"/>
  <c r="BG133"/>
  <c r="BE133"/>
  <c r="T133"/>
  <c r="R133"/>
  <c r="P133"/>
  <c r="F126"/>
  <c r="F124"/>
  <c r="E122"/>
  <c r="F91"/>
  <c r="F89"/>
  <c r="E87"/>
  <c r="J24"/>
  <c r="E24"/>
  <c r="J92"/>
  <c r="J23"/>
  <c r="J21"/>
  <c r="E21"/>
  <c r="J91"/>
  <c r="J20"/>
  <c r="J18"/>
  <c r="E18"/>
  <c r="F127"/>
  <c r="J17"/>
  <c r="J12"/>
  <c r="J124"/>
  <c r="E7"/>
  <c r="E85"/>
  <c i="15" r="J37"/>
  <c r="J36"/>
  <c i="1" r="AY108"/>
  <c i="15" r="J35"/>
  <c i="1" r="AX108"/>
  <c i="15"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38"/>
  <c r="BH238"/>
  <c r="BG238"/>
  <c r="BE238"/>
  <c r="T238"/>
  <c r="R238"/>
  <c r="P238"/>
  <c r="BI233"/>
  <c r="BH233"/>
  <c r="BG233"/>
  <c r="BE233"/>
  <c r="T233"/>
  <c r="R233"/>
  <c r="P233"/>
  <c r="BI226"/>
  <c r="BH226"/>
  <c r="BG226"/>
  <c r="BE226"/>
  <c r="T226"/>
  <c r="R226"/>
  <c r="P226"/>
  <c r="BI222"/>
  <c r="BH222"/>
  <c r="BG222"/>
  <c r="BE222"/>
  <c r="T222"/>
  <c r="R222"/>
  <c r="P222"/>
  <c r="BI218"/>
  <c r="BH218"/>
  <c r="BG218"/>
  <c r="BE218"/>
  <c r="T218"/>
  <c r="R218"/>
  <c r="P218"/>
  <c r="BI211"/>
  <c r="BH211"/>
  <c r="BG211"/>
  <c r="BE211"/>
  <c r="T211"/>
  <c r="R211"/>
  <c r="P211"/>
  <c r="BI205"/>
  <c r="BH205"/>
  <c r="BG205"/>
  <c r="BE205"/>
  <c r="T205"/>
  <c r="R205"/>
  <c r="P205"/>
  <c r="BI203"/>
  <c r="BH203"/>
  <c r="BG203"/>
  <c r="BE203"/>
  <c r="T203"/>
  <c r="R203"/>
  <c r="P203"/>
  <c r="BI201"/>
  <c r="BH201"/>
  <c r="BG201"/>
  <c r="BE201"/>
  <c r="T201"/>
  <c r="R201"/>
  <c r="P201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2"/>
  <c r="BH182"/>
  <c r="BG182"/>
  <c r="BE182"/>
  <c r="T182"/>
  <c r="R182"/>
  <c r="P182"/>
  <c r="BI180"/>
  <c r="BH180"/>
  <c r="BG180"/>
  <c r="BE180"/>
  <c r="T180"/>
  <c r="T179"/>
  <c r="R180"/>
  <c r="R179"/>
  <c r="P180"/>
  <c r="P179"/>
  <c r="BI175"/>
  <c r="BH175"/>
  <c r="BG175"/>
  <c r="BE175"/>
  <c r="T175"/>
  <c r="T174"/>
  <c r="R175"/>
  <c r="R174"/>
  <c r="P175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T161"/>
  <c r="R162"/>
  <c r="R161"/>
  <c r="P162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5"/>
  <c r="BH145"/>
  <c r="BG145"/>
  <c r="BE145"/>
  <c r="T145"/>
  <c r="R145"/>
  <c r="P145"/>
  <c r="BI137"/>
  <c r="BH137"/>
  <c r="BG137"/>
  <c r="BE137"/>
  <c r="T137"/>
  <c r="R137"/>
  <c r="P137"/>
  <c r="BI133"/>
  <c r="BH133"/>
  <c r="BG133"/>
  <c r="BE133"/>
  <c r="T133"/>
  <c r="R133"/>
  <c r="P133"/>
  <c r="F126"/>
  <c r="F124"/>
  <c r="E122"/>
  <c r="F91"/>
  <c r="F89"/>
  <c r="E87"/>
  <c r="J24"/>
  <c r="E24"/>
  <c r="J127"/>
  <c r="J23"/>
  <c r="J21"/>
  <c r="E21"/>
  <c r="J126"/>
  <c r="J20"/>
  <c r="J18"/>
  <c r="E18"/>
  <c r="F127"/>
  <c r="J17"/>
  <c r="J12"/>
  <c r="J124"/>
  <c r="E7"/>
  <c r="E120"/>
  <c i="14" r="J37"/>
  <c r="J36"/>
  <c i="1" r="AY107"/>
  <c i="14" r="J35"/>
  <c i="1" r="AX107"/>
  <c i="14"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1"/>
  <c r="BH181"/>
  <c r="BG181"/>
  <c r="BE181"/>
  <c r="T181"/>
  <c r="T175"/>
  <c r="R181"/>
  <c r="R175"/>
  <c r="P181"/>
  <c r="P175"/>
  <c r="BI176"/>
  <c r="BH176"/>
  <c r="BG176"/>
  <c r="BE176"/>
  <c r="T176"/>
  <c r="R176"/>
  <c r="P176"/>
  <c r="BI169"/>
  <c r="BH169"/>
  <c r="BG169"/>
  <c r="BE169"/>
  <c r="T169"/>
  <c r="R169"/>
  <c r="P169"/>
  <c r="BI165"/>
  <c r="BH165"/>
  <c r="BG165"/>
  <c r="BE165"/>
  <c r="T165"/>
  <c r="R165"/>
  <c r="P165"/>
  <c r="BI161"/>
  <c r="BH161"/>
  <c r="BG161"/>
  <c r="BE161"/>
  <c r="T161"/>
  <c r="R161"/>
  <c r="P161"/>
  <c r="BI154"/>
  <c r="BH154"/>
  <c r="BG154"/>
  <c r="BE154"/>
  <c r="T154"/>
  <c r="R154"/>
  <c r="P154"/>
  <c r="BI148"/>
  <c r="BH148"/>
  <c r="BG148"/>
  <c r="BE148"/>
  <c r="T148"/>
  <c r="R148"/>
  <c r="P148"/>
  <c r="BI143"/>
  <c r="BH143"/>
  <c r="BG143"/>
  <c r="BE143"/>
  <c r="T143"/>
  <c r="T142"/>
  <c r="R143"/>
  <c r="R142"/>
  <c r="P143"/>
  <c r="P142"/>
  <c r="BI140"/>
  <c r="BH140"/>
  <c r="BG140"/>
  <c r="BE140"/>
  <c r="T140"/>
  <c r="T139"/>
  <c r="R140"/>
  <c r="R139"/>
  <c r="P140"/>
  <c r="P139"/>
  <c r="BI132"/>
  <c r="BH132"/>
  <c r="BG132"/>
  <c r="BE132"/>
  <c r="T132"/>
  <c r="T127"/>
  <c r="T126"/>
  <c r="R132"/>
  <c r="R127"/>
  <c r="R126"/>
  <c r="P132"/>
  <c r="P127"/>
  <c r="P126"/>
  <c r="BI128"/>
  <c r="BH128"/>
  <c r="BG128"/>
  <c r="BE128"/>
  <c r="T128"/>
  <c r="R128"/>
  <c r="P128"/>
  <c r="F121"/>
  <c r="F119"/>
  <c r="E117"/>
  <c r="F91"/>
  <c r="F89"/>
  <c r="E87"/>
  <c r="J24"/>
  <c r="E24"/>
  <c r="J122"/>
  <c r="J23"/>
  <c r="J21"/>
  <c r="E21"/>
  <c r="J121"/>
  <c r="J20"/>
  <c r="J18"/>
  <c r="E18"/>
  <c r="F92"/>
  <c r="J17"/>
  <c r="J12"/>
  <c r="J119"/>
  <c r="E7"/>
  <c r="E115"/>
  <c i="13" r="J37"/>
  <c r="J36"/>
  <c i="1" r="AY106"/>
  <c i="13" r="J35"/>
  <c i="1" r="AX106"/>
  <c i="13"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3"/>
  <c r="BH223"/>
  <c r="BG223"/>
  <c r="BE223"/>
  <c r="T223"/>
  <c r="R223"/>
  <c r="P223"/>
  <c r="BI218"/>
  <c r="BH218"/>
  <c r="BG218"/>
  <c r="BE218"/>
  <c r="T218"/>
  <c r="R218"/>
  <c r="P218"/>
  <c r="BI211"/>
  <c r="BH211"/>
  <c r="BG211"/>
  <c r="BE211"/>
  <c r="T211"/>
  <c r="R211"/>
  <c r="P211"/>
  <c r="BI207"/>
  <c r="BH207"/>
  <c r="BG207"/>
  <c r="BE207"/>
  <c r="T207"/>
  <c r="R207"/>
  <c r="P207"/>
  <c r="BI203"/>
  <c r="BH203"/>
  <c r="BG203"/>
  <c r="BE203"/>
  <c r="T203"/>
  <c r="R203"/>
  <c r="P203"/>
  <c r="BI196"/>
  <c r="BH196"/>
  <c r="BG196"/>
  <c r="BE196"/>
  <c r="T196"/>
  <c r="R196"/>
  <c r="P196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2"/>
  <c r="BH182"/>
  <c r="BG182"/>
  <c r="BE182"/>
  <c r="T182"/>
  <c r="R182"/>
  <c r="P182"/>
  <c r="BI180"/>
  <c r="BH180"/>
  <c r="BG180"/>
  <c r="BE180"/>
  <c r="T180"/>
  <c r="T179"/>
  <c r="R180"/>
  <c r="R179"/>
  <c r="P180"/>
  <c r="P179"/>
  <c r="BI175"/>
  <c r="BH175"/>
  <c r="BG175"/>
  <c r="BE175"/>
  <c r="T175"/>
  <c r="T174"/>
  <c r="R175"/>
  <c r="R174"/>
  <c r="P175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T161"/>
  <c r="R162"/>
  <c r="R161"/>
  <c r="P162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4"/>
  <c r="BH144"/>
  <c r="BG144"/>
  <c r="BE144"/>
  <c r="T144"/>
  <c r="R144"/>
  <c r="P144"/>
  <c r="BI136"/>
  <c r="BH136"/>
  <c r="BG136"/>
  <c r="BE136"/>
  <c r="T136"/>
  <c r="R136"/>
  <c r="P136"/>
  <c r="BI132"/>
  <c r="BH132"/>
  <c r="BG132"/>
  <c r="BE132"/>
  <c r="T132"/>
  <c r="R132"/>
  <c r="P132"/>
  <c r="F125"/>
  <c r="F123"/>
  <c r="E121"/>
  <c r="F91"/>
  <c r="F89"/>
  <c r="E87"/>
  <c r="J24"/>
  <c r="E24"/>
  <c r="J126"/>
  <c r="J23"/>
  <c r="J21"/>
  <c r="E21"/>
  <c r="J125"/>
  <c r="J20"/>
  <c r="J18"/>
  <c r="E18"/>
  <c r="F92"/>
  <c r="J17"/>
  <c r="J12"/>
  <c r="J123"/>
  <c r="E7"/>
  <c r="E85"/>
  <c i="12" r="T132"/>
  <c r="R132"/>
  <c r="P132"/>
  <c r="BK132"/>
  <c r="J132"/>
  <c r="J98"/>
  <c r="J37"/>
  <c r="J36"/>
  <c i="1" r="AY105"/>
  <c i="12" r="J35"/>
  <c i="1" r="AX105"/>
  <c i="12"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2"/>
  <c r="BH242"/>
  <c r="BG242"/>
  <c r="BE242"/>
  <c r="T242"/>
  <c r="R242"/>
  <c r="P242"/>
  <c r="BI237"/>
  <c r="BH237"/>
  <c r="BG237"/>
  <c r="BE237"/>
  <c r="T237"/>
  <c r="R237"/>
  <c r="P237"/>
  <c r="BI230"/>
  <c r="BH230"/>
  <c r="BG230"/>
  <c r="BE230"/>
  <c r="T230"/>
  <c r="R230"/>
  <c r="P230"/>
  <c r="BI226"/>
  <c r="BH226"/>
  <c r="BG226"/>
  <c r="BE226"/>
  <c r="T226"/>
  <c r="R226"/>
  <c r="P226"/>
  <c r="BI222"/>
  <c r="BH222"/>
  <c r="BG222"/>
  <c r="BE222"/>
  <c r="T222"/>
  <c r="R222"/>
  <c r="P222"/>
  <c r="BI213"/>
  <c r="BH213"/>
  <c r="BG213"/>
  <c r="BE213"/>
  <c r="T213"/>
  <c r="R213"/>
  <c r="P213"/>
  <c r="BI207"/>
  <c r="BH207"/>
  <c r="BG207"/>
  <c r="BE207"/>
  <c r="T207"/>
  <c r="R207"/>
  <c r="P207"/>
  <c r="BI205"/>
  <c r="BH205"/>
  <c r="BG205"/>
  <c r="BE205"/>
  <c r="T205"/>
  <c r="R205"/>
  <c r="P205"/>
  <c r="BI203"/>
  <c r="BH203"/>
  <c r="BG203"/>
  <c r="BE203"/>
  <c r="T203"/>
  <c r="R203"/>
  <c r="P203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84"/>
  <c r="BH184"/>
  <c r="BG184"/>
  <c r="BE184"/>
  <c r="T184"/>
  <c r="R184"/>
  <c r="P184"/>
  <c r="BI182"/>
  <c r="BH182"/>
  <c r="BG182"/>
  <c r="BE182"/>
  <c r="T182"/>
  <c r="T181"/>
  <c r="R182"/>
  <c r="R181"/>
  <c r="P182"/>
  <c r="P181"/>
  <c r="BI177"/>
  <c r="BH177"/>
  <c r="BG177"/>
  <c r="BE177"/>
  <c r="T177"/>
  <c r="T176"/>
  <c r="R177"/>
  <c r="R176"/>
  <c r="P177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4"/>
  <c r="BH164"/>
  <c r="BG164"/>
  <c r="BE164"/>
  <c r="T164"/>
  <c r="T163"/>
  <c r="R164"/>
  <c r="R163"/>
  <c r="P164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7"/>
  <c r="BH147"/>
  <c r="BG147"/>
  <c r="BE147"/>
  <c r="T147"/>
  <c r="R147"/>
  <c r="P147"/>
  <c r="BI137"/>
  <c r="BH137"/>
  <c r="BG137"/>
  <c r="BE137"/>
  <c r="T137"/>
  <c r="R137"/>
  <c r="P137"/>
  <c r="BI133"/>
  <c r="BH133"/>
  <c r="BG133"/>
  <c r="BE133"/>
  <c r="T133"/>
  <c r="R133"/>
  <c r="P133"/>
  <c r="F126"/>
  <c r="F124"/>
  <c r="E122"/>
  <c r="F91"/>
  <c r="F89"/>
  <c r="E87"/>
  <c r="J24"/>
  <c r="E24"/>
  <c r="J127"/>
  <c r="J23"/>
  <c r="J21"/>
  <c r="E21"/>
  <c r="J91"/>
  <c r="J20"/>
  <c r="J18"/>
  <c r="E18"/>
  <c r="F127"/>
  <c r="J17"/>
  <c r="J12"/>
  <c r="J124"/>
  <c r="E7"/>
  <c r="E120"/>
  <c i="11" r="J37"/>
  <c r="J36"/>
  <c i="1" r="AY104"/>
  <c i="11" r="J35"/>
  <c i="1" r="AX104"/>
  <c i="11"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6"/>
  <c r="BH236"/>
  <c r="BG236"/>
  <c r="BE236"/>
  <c r="T236"/>
  <c r="R236"/>
  <c r="P236"/>
  <c r="BI231"/>
  <c r="BH231"/>
  <c r="BG231"/>
  <c r="BE231"/>
  <c r="T231"/>
  <c r="R231"/>
  <c r="P231"/>
  <c r="BI224"/>
  <c r="BH224"/>
  <c r="BG224"/>
  <c r="BE224"/>
  <c r="T224"/>
  <c r="R224"/>
  <c r="P224"/>
  <c r="BI220"/>
  <c r="BH220"/>
  <c r="BG220"/>
  <c r="BE220"/>
  <c r="T220"/>
  <c r="R220"/>
  <c r="P220"/>
  <c r="BI216"/>
  <c r="BH216"/>
  <c r="BG216"/>
  <c r="BE216"/>
  <c r="T216"/>
  <c r="R216"/>
  <c r="P216"/>
  <c r="BI209"/>
  <c r="BH209"/>
  <c r="BG209"/>
  <c r="BE209"/>
  <c r="T209"/>
  <c r="R209"/>
  <c r="P209"/>
  <c r="BI203"/>
  <c r="BH203"/>
  <c r="BG203"/>
  <c r="BE203"/>
  <c r="T203"/>
  <c r="R203"/>
  <c r="P203"/>
  <c r="BI201"/>
  <c r="BH201"/>
  <c r="BG201"/>
  <c r="BE201"/>
  <c r="T201"/>
  <c r="R201"/>
  <c r="P201"/>
  <c r="BI199"/>
  <c r="BH199"/>
  <c r="BG199"/>
  <c r="BE199"/>
  <c r="T199"/>
  <c r="R199"/>
  <c r="P199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0"/>
  <c r="BH180"/>
  <c r="BG180"/>
  <c r="BE180"/>
  <c r="T180"/>
  <c r="R180"/>
  <c r="P180"/>
  <c r="BI175"/>
  <c r="BH175"/>
  <c r="BG175"/>
  <c r="BE175"/>
  <c r="T175"/>
  <c r="T174"/>
  <c r="R175"/>
  <c r="R174"/>
  <c r="P175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T161"/>
  <c r="R162"/>
  <c r="R161"/>
  <c r="P162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4"/>
  <c r="BH144"/>
  <c r="BG144"/>
  <c r="BE144"/>
  <c r="T144"/>
  <c r="R144"/>
  <c r="P144"/>
  <c r="BI136"/>
  <c r="BH136"/>
  <c r="BG136"/>
  <c r="BE136"/>
  <c r="T136"/>
  <c r="R136"/>
  <c r="P136"/>
  <c r="BI132"/>
  <c r="BH132"/>
  <c r="BG132"/>
  <c r="BE132"/>
  <c r="T132"/>
  <c r="R132"/>
  <c r="P132"/>
  <c r="F125"/>
  <c r="F123"/>
  <c r="E121"/>
  <c r="F91"/>
  <c r="F89"/>
  <c r="E87"/>
  <c r="J24"/>
  <c r="E24"/>
  <c r="J126"/>
  <c r="J23"/>
  <c r="J21"/>
  <c r="E21"/>
  <c r="J125"/>
  <c r="J20"/>
  <c r="J18"/>
  <c r="E18"/>
  <c r="F92"/>
  <c r="J17"/>
  <c r="J12"/>
  <c r="J123"/>
  <c r="E7"/>
  <c r="E119"/>
  <c i="10" r="J37"/>
  <c r="J36"/>
  <c i="1" r="AY103"/>
  <c i="10" r="J35"/>
  <c i="1" r="AX103"/>
  <c i="10"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6"/>
  <c r="BH236"/>
  <c r="BG236"/>
  <c r="BE236"/>
  <c r="T236"/>
  <c r="R236"/>
  <c r="P236"/>
  <c r="BI231"/>
  <c r="BH231"/>
  <c r="BG231"/>
  <c r="BE231"/>
  <c r="T231"/>
  <c r="R231"/>
  <c r="P231"/>
  <c r="BI224"/>
  <c r="BH224"/>
  <c r="BG224"/>
  <c r="BE224"/>
  <c r="T224"/>
  <c r="R224"/>
  <c r="P224"/>
  <c r="BI220"/>
  <c r="BH220"/>
  <c r="BG220"/>
  <c r="BE220"/>
  <c r="T220"/>
  <c r="R220"/>
  <c r="P220"/>
  <c r="BI216"/>
  <c r="BH216"/>
  <c r="BG216"/>
  <c r="BE216"/>
  <c r="T216"/>
  <c r="R216"/>
  <c r="P216"/>
  <c r="BI209"/>
  <c r="BH209"/>
  <c r="BG209"/>
  <c r="BE209"/>
  <c r="T209"/>
  <c r="R209"/>
  <c r="P209"/>
  <c r="BI203"/>
  <c r="BH203"/>
  <c r="BG203"/>
  <c r="BE203"/>
  <c r="T203"/>
  <c r="R203"/>
  <c r="P203"/>
  <c r="BI201"/>
  <c r="BH201"/>
  <c r="BG201"/>
  <c r="BE201"/>
  <c r="T201"/>
  <c r="R201"/>
  <c r="P201"/>
  <c r="BI199"/>
  <c r="BH199"/>
  <c r="BG199"/>
  <c r="BE199"/>
  <c r="T199"/>
  <c r="R199"/>
  <c r="P199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0"/>
  <c r="BH180"/>
  <c r="BG180"/>
  <c r="BE180"/>
  <c r="T180"/>
  <c r="R180"/>
  <c r="P180"/>
  <c r="BI175"/>
  <c r="BH175"/>
  <c r="BG175"/>
  <c r="BE175"/>
  <c r="T175"/>
  <c r="T174"/>
  <c r="R175"/>
  <c r="R174"/>
  <c r="P175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T161"/>
  <c r="R162"/>
  <c r="R161"/>
  <c r="P162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4"/>
  <c r="BH144"/>
  <c r="BG144"/>
  <c r="BE144"/>
  <c r="T144"/>
  <c r="R144"/>
  <c r="P144"/>
  <c r="BI136"/>
  <c r="BH136"/>
  <c r="BG136"/>
  <c r="BE136"/>
  <c r="T136"/>
  <c r="R136"/>
  <c r="P136"/>
  <c r="BI132"/>
  <c r="BH132"/>
  <c r="BG132"/>
  <c r="BE132"/>
  <c r="T132"/>
  <c r="R132"/>
  <c r="P132"/>
  <c r="F125"/>
  <c r="F123"/>
  <c r="E121"/>
  <c r="F91"/>
  <c r="F89"/>
  <c r="E87"/>
  <c r="J24"/>
  <c r="E24"/>
  <c r="J126"/>
  <c r="J23"/>
  <c r="J21"/>
  <c r="E21"/>
  <c r="J91"/>
  <c r="J20"/>
  <c r="J18"/>
  <c r="E18"/>
  <c r="F126"/>
  <c r="J17"/>
  <c r="J12"/>
  <c r="J123"/>
  <c r="E7"/>
  <c r="E119"/>
  <c i="9" r="J37"/>
  <c r="J36"/>
  <c i="1" r="AY102"/>
  <c i="9" r="J35"/>
  <c i="1" r="AX102"/>
  <c i="9"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5"/>
  <c r="BH235"/>
  <c r="BG235"/>
  <c r="BE235"/>
  <c r="T235"/>
  <c r="R235"/>
  <c r="P235"/>
  <c r="BI230"/>
  <c r="BH230"/>
  <c r="BG230"/>
  <c r="BE230"/>
  <c r="T230"/>
  <c r="R230"/>
  <c r="P230"/>
  <c r="BI223"/>
  <c r="BH223"/>
  <c r="BG223"/>
  <c r="BE223"/>
  <c r="T223"/>
  <c r="R223"/>
  <c r="P223"/>
  <c r="BI219"/>
  <c r="BH219"/>
  <c r="BG219"/>
  <c r="BE219"/>
  <c r="T219"/>
  <c r="R219"/>
  <c r="P219"/>
  <c r="BI215"/>
  <c r="BH215"/>
  <c r="BG215"/>
  <c r="BE215"/>
  <c r="T215"/>
  <c r="R215"/>
  <c r="P215"/>
  <c r="BI208"/>
  <c r="BH208"/>
  <c r="BG208"/>
  <c r="BE208"/>
  <c r="T208"/>
  <c r="R208"/>
  <c r="P208"/>
  <c r="BI202"/>
  <c r="BH202"/>
  <c r="BG202"/>
  <c r="BE202"/>
  <c r="T202"/>
  <c r="R202"/>
  <c r="P202"/>
  <c r="BI200"/>
  <c r="BH200"/>
  <c r="BG200"/>
  <c r="BE200"/>
  <c r="T200"/>
  <c r="R200"/>
  <c r="P200"/>
  <c r="BI198"/>
  <c r="BH198"/>
  <c r="BG198"/>
  <c r="BE198"/>
  <c r="T198"/>
  <c r="R198"/>
  <c r="P198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79"/>
  <c r="BH179"/>
  <c r="BG179"/>
  <c r="BE179"/>
  <c r="T179"/>
  <c r="R179"/>
  <c r="P179"/>
  <c r="BI174"/>
  <c r="BH174"/>
  <c r="BG174"/>
  <c r="BE174"/>
  <c r="T174"/>
  <c r="T173"/>
  <c r="R174"/>
  <c r="R173"/>
  <c r="P174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T160"/>
  <c r="R161"/>
  <c r="R160"/>
  <c r="P161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4"/>
  <c r="BH144"/>
  <c r="BG144"/>
  <c r="BE144"/>
  <c r="T144"/>
  <c r="R144"/>
  <c r="P144"/>
  <c r="BI136"/>
  <c r="BH136"/>
  <c r="BG136"/>
  <c r="BE136"/>
  <c r="T136"/>
  <c r="R136"/>
  <c r="P136"/>
  <c r="BI132"/>
  <c r="BH132"/>
  <c r="BG132"/>
  <c r="BE132"/>
  <c r="T132"/>
  <c r="R132"/>
  <c r="P132"/>
  <c r="F125"/>
  <c r="F123"/>
  <c r="E121"/>
  <c r="F91"/>
  <c r="F89"/>
  <c r="E87"/>
  <c r="J24"/>
  <c r="E24"/>
  <c r="J126"/>
  <c r="J23"/>
  <c r="J21"/>
  <c r="E21"/>
  <c r="J125"/>
  <c r="J20"/>
  <c r="J18"/>
  <c r="E18"/>
  <c r="F92"/>
  <c r="J17"/>
  <c r="J12"/>
  <c r="J123"/>
  <c r="E7"/>
  <c r="E85"/>
  <c i="8" r="J37"/>
  <c r="J36"/>
  <c i="1" r="AY101"/>
  <c i="8" r="J35"/>
  <c i="1" r="AX101"/>
  <c i="8"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197"/>
  <c r="BH197"/>
  <c r="BG197"/>
  <c r="BE197"/>
  <c r="T197"/>
  <c r="T191"/>
  <c r="R197"/>
  <c r="R191"/>
  <c r="P197"/>
  <c r="P191"/>
  <c r="BI192"/>
  <c r="BH192"/>
  <c r="BG192"/>
  <c r="BE192"/>
  <c r="T192"/>
  <c r="R192"/>
  <c r="P192"/>
  <c r="BI185"/>
  <c r="BH185"/>
  <c r="BG185"/>
  <c r="BE185"/>
  <c r="T185"/>
  <c r="R185"/>
  <c r="P185"/>
  <c r="BI181"/>
  <c r="BH181"/>
  <c r="BG181"/>
  <c r="BE181"/>
  <c r="T181"/>
  <c r="R181"/>
  <c r="P181"/>
  <c r="BI177"/>
  <c r="BH177"/>
  <c r="BG177"/>
  <c r="BE177"/>
  <c r="T177"/>
  <c r="R177"/>
  <c r="P177"/>
  <c r="BI170"/>
  <c r="BH170"/>
  <c r="BG170"/>
  <c r="BE170"/>
  <c r="T170"/>
  <c r="R170"/>
  <c r="P170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49"/>
  <c r="BH149"/>
  <c r="BG149"/>
  <c r="BE149"/>
  <c r="T149"/>
  <c r="R149"/>
  <c r="P149"/>
  <c r="BI144"/>
  <c r="BH144"/>
  <c r="BG144"/>
  <c r="BE144"/>
  <c r="T144"/>
  <c r="T143"/>
  <c r="R144"/>
  <c r="R143"/>
  <c r="P144"/>
  <c r="P143"/>
  <c r="BI141"/>
  <c r="BH141"/>
  <c r="BG141"/>
  <c r="BE141"/>
  <c r="T141"/>
  <c r="T140"/>
  <c r="R141"/>
  <c r="R140"/>
  <c r="P141"/>
  <c r="P140"/>
  <c r="BI133"/>
  <c r="BH133"/>
  <c r="BG133"/>
  <c r="BE133"/>
  <c r="T133"/>
  <c r="R133"/>
  <c r="P133"/>
  <c r="BI129"/>
  <c r="BH129"/>
  <c r="BG129"/>
  <c r="BE129"/>
  <c r="T129"/>
  <c r="R129"/>
  <c r="P129"/>
  <c r="F122"/>
  <c r="F120"/>
  <c r="E118"/>
  <c r="F91"/>
  <c r="F89"/>
  <c r="E87"/>
  <c r="J24"/>
  <c r="E24"/>
  <c r="J92"/>
  <c r="J23"/>
  <c r="J21"/>
  <c r="E21"/>
  <c r="J91"/>
  <c r="J20"/>
  <c r="J18"/>
  <c r="E18"/>
  <c r="F123"/>
  <c r="J17"/>
  <c r="J12"/>
  <c r="J120"/>
  <c r="E7"/>
  <c r="E116"/>
  <c i="7" r="J37"/>
  <c r="J36"/>
  <c i="1" r="AY100"/>
  <c i="7" r="J35"/>
  <c i="1" r="AX100"/>
  <c i="7"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197"/>
  <c r="BH197"/>
  <c r="BG197"/>
  <c r="BE197"/>
  <c r="T197"/>
  <c r="T191"/>
  <c r="R197"/>
  <c r="R191"/>
  <c r="P197"/>
  <c r="P191"/>
  <c r="BI192"/>
  <c r="BH192"/>
  <c r="BG192"/>
  <c r="BE192"/>
  <c r="T192"/>
  <c r="R192"/>
  <c r="P192"/>
  <c r="BI185"/>
  <c r="BH185"/>
  <c r="BG185"/>
  <c r="BE185"/>
  <c r="T185"/>
  <c r="R185"/>
  <c r="P185"/>
  <c r="BI181"/>
  <c r="BH181"/>
  <c r="BG181"/>
  <c r="BE181"/>
  <c r="T181"/>
  <c r="R181"/>
  <c r="P181"/>
  <c r="BI177"/>
  <c r="BH177"/>
  <c r="BG177"/>
  <c r="BE177"/>
  <c r="T177"/>
  <c r="R177"/>
  <c r="P177"/>
  <c r="BI170"/>
  <c r="BH170"/>
  <c r="BG170"/>
  <c r="BE170"/>
  <c r="T170"/>
  <c r="R170"/>
  <c r="P170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49"/>
  <c r="BH149"/>
  <c r="BG149"/>
  <c r="BE149"/>
  <c r="T149"/>
  <c r="R149"/>
  <c r="P149"/>
  <c r="BI144"/>
  <c r="BH144"/>
  <c r="BG144"/>
  <c r="BE144"/>
  <c r="T144"/>
  <c r="T143"/>
  <c r="R144"/>
  <c r="R143"/>
  <c r="P144"/>
  <c r="P143"/>
  <c r="BI141"/>
  <c r="BH141"/>
  <c r="BG141"/>
  <c r="BE141"/>
  <c r="T141"/>
  <c r="T140"/>
  <c r="R141"/>
  <c r="R140"/>
  <c r="P141"/>
  <c r="P140"/>
  <c r="BI133"/>
  <c r="BH133"/>
  <c r="BG133"/>
  <c r="BE133"/>
  <c r="T133"/>
  <c r="R133"/>
  <c r="P133"/>
  <c r="BI129"/>
  <c r="BH129"/>
  <c r="BG129"/>
  <c r="BE129"/>
  <c r="T129"/>
  <c r="R129"/>
  <c r="P129"/>
  <c r="F122"/>
  <c r="F120"/>
  <c r="E118"/>
  <c r="F91"/>
  <c r="F89"/>
  <c r="E87"/>
  <c r="J24"/>
  <c r="E24"/>
  <c r="J123"/>
  <c r="J23"/>
  <c r="J21"/>
  <c r="E21"/>
  <c r="J122"/>
  <c r="J20"/>
  <c r="J18"/>
  <c r="E18"/>
  <c r="F123"/>
  <c r="J17"/>
  <c r="J12"/>
  <c r="J120"/>
  <c r="E7"/>
  <c r="E116"/>
  <c i="6" r="J37"/>
  <c r="J36"/>
  <c i="1" r="AY99"/>
  <c i="6" r="J35"/>
  <c i="1" r="AX99"/>
  <c i="6"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38"/>
  <c r="BH238"/>
  <c r="BG238"/>
  <c r="BE238"/>
  <c r="T238"/>
  <c r="R238"/>
  <c r="P238"/>
  <c r="BI233"/>
  <c r="BH233"/>
  <c r="BG233"/>
  <c r="BE233"/>
  <c r="T233"/>
  <c r="R233"/>
  <c r="P233"/>
  <c r="BI226"/>
  <c r="BH226"/>
  <c r="BG226"/>
  <c r="BE226"/>
  <c r="T226"/>
  <c r="R226"/>
  <c r="P226"/>
  <c r="BI222"/>
  <c r="BH222"/>
  <c r="BG222"/>
  <c r="BE222"/>
  <c r="T222"/>
  <c r="R222"/>
  <c r="P222"/>
  <c r="BI218"/>
  <c r="BH218"/>
  <c r="BG218"/>
  <c r="BE218"/>
  <c r="T218"/>
  <c r="R218"/>
  <c r="P218"/>
  <c r="BI211"/>
  <c r="BH211"/>
  <c r="BG211"/>
  <c r="BE211"/>
  <c r="T211"/>
  <c r="R211"/>
  <c r="P211"/>
  <c r="BI205"/>
  <c r="BH205"/>
  <c r="BG205"/>
  <c r="BE205"/>
  <c r="T205"/>
  <c r="R205"/>
  <c r="P205"/>
  <c r="BI203"/>
  <c r="BH203"/>
  <c r="BG203"/>
  <c r="BE203"/>
  <c r="T203"/>
  <c r="R203"/>
  <c r="P203"/>
  <c r="BI201"/>
  <c r="BH201"/>
  <c r="BG201"/>
  <c r="BE201"/>
  <c r="T201"/>
  <c r="R201"/>
  <c r="P201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2"/>
  <c r="BH182"/>
  <c r="BG182"/>
  <c r="BE182"/>
  <c r="T182"/>
  <c r="R182"/>
  <c r="P182"/>
  <c r="BI180"/>
  <c r="BH180"/>
  <c r="BG180"/>
  <c r="BE180"/>
  <c r="T180"/>
  <c r="T179"/>
  <c r="R180"/>
  <c r="R179"/>
  <c r="P180"/>
  <c r="P179"/>
  <c r="BI175"/>
  <c r="BH175"/>
  <c r="BG175"/>
  <c r="BE175"/>
  <c r="T175"/>
  <c r="T174"/>
  <c r="R175"/>
  <c r="R174"/>
  <c r="P175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T161"/>
  <c r="R162"/>
  <c r="R161"/>
  <c r="P162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5"/>
  <c r="BH145"/>
  <c r="BG145"/>
  <c r="BE145"/>
  <c r="T145"/>
  <c r="R145"/>
  <c r="P145"/>
  <c r="BI137"/>
  <c r="BH137"/>
  <c r="BG137"/>
  <c r="BE137"/>
  <c r="T137"/>
  <c r="R137"/>
  <c r="P137"/>
  <c r="BI133"/>
  <c r="BH133"/>
  <c r="BG133"/>
  <c r="BE133"/>
  <c r="T133"/>
  <c r="R133"/>
  <c r="P133"/>
  <c r="F126"/>
  <c r="F124"/>
  <c r="E122"/>
  <c r="F91"/>
  <c r="F89"/>
  <c r="E87"/>
  <c r="J24"/>
  <c r="E24"/>
  <c r="J92"/>
  <c r="J23"/>
  <c r="J21"/>
  <c r="E21"/>
  <c r="J91"/>
  <c r="J20"/>
  <c r="J18"/>
  <c r="E18"/>
  <c r="F127"/>
  <c r="J17"/>
  <c r="J12"/>
  <c r="J124"/>
  <c r="E7"/>
  <c r="E85"/>
  <c i="5" r="J37"/>
  <c r="J36"/>
  <c i="1" r="AY98"/>
  <c i="5" r="J35"/>
  <c i="1" r="AX98"/>
  <c i="5"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35"/>
  <c r="BH235"/>
  <c r="BG235"/>
  <c r="BE235"/>
  <c r="T235"/>
  <c r="R235"/>
  <c r="P235"/>
  <c r="BI230"/>
  <c r="BH230"/>
  <c r="BG230"/>
  <c r="BE230"/>
  <c r="T230"/>
  <c r="R230"/>
  <c r="P230"/>
  <c r="BI223"/>
  <c r="BH223"/>
  <c r="BG223"/>
  <c r="BE223"/>
  <c r="T223"/>
  <c r="R223"/>
  <c r="P223"/>
  <c r="BI219"/>
  <c r="BH219"/>
  <c r="BG219"/>
  <c r="BE219"/>
  <c r="T219"/>
  <c r="R219"/>
  <c r="P219"/>
  <c r="BI215"/>
  <c r="BH215"/>
  <c r="BG215"/>
  <c r="BE215"/>
  <c r="T215"/>
  <c r="R215"/>
  <c r="P215"/>
  <c r="BI208"/>
  <c r="BH208"/>
  <c r="BG208"/>
  <c r="BE208"/>
  <c r="T208"/>
  <c r="R208"/>
  <c r="P208"/>
  <c r="BI202"/>
  <c r="BH202"/>
  <c r="BG202"/>
  <c r="BE202"/>
  <c r="T202"/>
  <c r="R202"/>
  <c r="P202"/>
  <c r="BI200"/>
  <c r="BH200"/>
  <c r="BG200"/>
  <c r="BE200"/>
  <c r="T200"/>
  <c r="R200"/>
  <c r="P200"/>
  <c r="BI198"/>
  <c r="BH198"/>
  <c r="BG198"/>
  <c r="BE198"/>
  <c r="T198"/>
  <c r="R198"/>
  <c r="P198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79"/>
  <c r="BH179"/>
  <c r="BG179"/>
  <c r="BE179"/>
  <c r="T179"/>
  <c r="R179"/>
  <c r="P179"/>
  <c r="BI174"/>
  <c r="BH174"/>
  <c r="BG174"/>
  <c r="BE174"/>
  <c r="T174"/>
  <c r="T173"/>
  <c r="R174"/>
  <c r="R173"/>
  <c r="P174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T160"/>
  <c r="R161"/>
  <c r="R160"/>
  <c r="P161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4"/>
  <c r="BH144"/>
  <c r="BG144"/>
  <c r="BE144"/>
  <c r="T144"/>
  <c r="R144"/>
  <c r="P144"/>
  <c r="BI136"/>
  <c r="BH136"/>
  <c r="BG136"/>
  <c r="BE136"/>
  <c r="T136"/>
  <c r="R136"/>
  <c r="P136"/>
  <c r="BI132"/>
  <c r="BH132"/>
  <c r="BG132"/>
  <c r="BE132"/>
  <c r="T132"/>
  <c r="R132"/>
  <c r="P132"/>
  <c r="F125"/>
  <c r="F123"/>
  <c r="E121"/>
  <c r="F91"/>
  <c r="F89"/>
  <c r="E87"/>
  <c r="J24"/>
  <c r="E24"/>
  <c r="J92"/>
  <c r="J23"/>
  <c r="J21"/>
  <c r="E21"/>
  <c r="J125"/>
  <c r="J20"/>
  <c r="J18"/>
  <c r="E18"/>
  <c r="F126"/>
  <c r="J17"/>
  <c r="J12"/>
  <c r="J89"/>
  <c r="E7"/>
  <c r="E119"/>
  <c i="4" r="J37"/>
  <c r="J36"/>
  <c i="1" r="AY97"/>
  <c i="4" r="J35"/>
  <c i="1" r="AX97"/>
  <c i="4"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35"/>
  <c r="BH235"/>
  <c r="BG235"/>
  <c r="BE235"/>
  <c r="T235"/>
  <c r="R235"/>
  <c r="P235"/>
  <c r="BI230"/>
  <c r="BH230"/>
  <c r="BG230"/>
  <c r="BE230"/>
  <c r="T230"/>
  <c r="R230"/>
  <c r="P230"/>
  <c r="BI223"/>
  <c r="BH223"/>
  <c r="BG223"/>
  <c r="BE223"/>
  <c r="T223"/>
  <c r="R223"/>
  <c r="P223"/>
  <c r="BI219"/>
  <c r="BH219"/>
  <c r="BG219"/>
  <c r="BE219"/>
  <c r="T219"/>
  <c r="R219"/>
  <c r="P219"/>
  <c r="BI215"/>
  <c r="BH215"/>
  <c r="BG215"/>
  <c r="BE215"/>
  <c r="T215"/>
  <c r="R215"/>
  <c r="P215"/>
  <c r="BI208"/>
  <c r="BH208"/>
  <c r="BG208"/>
  <c r="BE208"/>
  <c r="T208"/>
  <c r="R208"/>
  <c r="P208"/>
  <c r="BI202"/>
  <c r="BH202"/>
  <c r="BG202"/>
  <c r="BE202"/>
  <c r="T202"/>
  <c r="R202"/>
  <c r="P202"/>
  <c r="BI200"/>
  <c r="BH200"/>
  <c r="BG200"/>
  <c r="BE200"/>
  <c r="T200"/>
  <c r="R200"/>
  <c r="P200"/>
  <c r="BI198"/>
  <c r="BH198"/>
  <c r="BG198"/>
  <c r="BE198"/>
  <c r="T198"/>
  <c r="R198"/>
  <c r="P198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79"/>
  <c r="BH179"/>
  <c r="BG179"/>
  <c r="BE179"/>
  <c r="T179"/>
  <c r="R179"/>
  <c r="P179"/>
  <c r="BI174"/>
  <c r="BH174"/>
  <c r="BG174"/>
  <c r="BE174"/>
  <c r="T174"/>
  <c r="T173"/>
  <c r="R174"/>
  <c r="R173"/>
  <c r="P174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T160"/>
  <c r="R161"/>
  <c r="R160"/>
  <c r="P161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4"/>
  <c r="BH144"/>
  <c r="BG144"/>
  <c r="BE144"/>
  <c r="T144"/>
  <c r="R144"/>
  <c r="P144"/>
  <c r="BI136"/>
  <c r="BH136"/>
  <c r="BG136"/>
  <c r="BE136"/>
  <c r="T136"/>
  <c r="R136"/>
  <c r="P136"/>
  <c r="BI132"/>
  <c r="BH132"/>
  <c r="BG132"/>
  <c r="BE132"/>
  <c r="T132"/>
  <c r="R132"/>
  <c r="P132"/>
  <c r="F125"/>
  <c r="F123"/>
  <c r="E121"/>
  <c r="F91"/>
  <c r="F89"/>
  <c r="E87"/>
  <c r="J24"/>
  <c r="E24"/>
  <c r="J92"/>
  <c r="J23"/>
  <c r="J21"/>
  <c r="E21"/>
  <c r="J91"/>
  <c r="J20"/>
  <c r="J18"/>
  <c r="E18"/>
  <c r="F126"/>
  <c r="J17"/>
  <c r="J12"/>
  <c r="J89"/>
  <c r="E7"/>
  <c r="E119"/>
  <c i="3" r="T132"/>
  <c r="R132"/>
  <c r="P132"/>
  <c r="BK132"/>
  <c r="J132"/>
  <c r="J98"/>
  <c r="J37"/>
  <c r="J36"/>
  <c i="1" r="AY96"/>
  <c i="3" r="J35"/>
  <c i="1" r="AX96"/>
  <c i="3"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2"/>
  <c r="BH242"/>
  <c r="BG242"/>
  <c r="BE242"/>
  <c r="T242"/>
  <c r="R242"/>
  <c r="P242"/>
  <c r="BI237"/>
  <c r="BH237"/>
  <c r="BG237"/>
  <c r="BE237"/>
  <c r="T237"/>
  <c r="R237"/>
  <c r="P237"/>
  <c r="BI230"/>
  <c r="BH230"/>
  <c r="BG230"/>
  <c r="BE230"/>
  <c r="T230"/>
  <c r="R230"/>
  <c r="P230"/>
  <c r="BI226"/>
  <c r="BH226"/>
  <c r="BG226"/>
  <c r="BE226"/>
  <c r="T226"/>
  <c r="R226"/>
  <c r="P226"/>
  <c r="BI222"/>
  <c r="BH222"/>
  <c r="BG222"/>
  <c r="BE222"/>
  <c r="T222"/>
  <c r="R222"/>
  <c r="P222"/>
  <c r="BI213"/>
  <c r="BH213"/>
  <c r="BG213"/>
  <c r="BE213"/>
  <c r="T213"/>
  <c r="R213"/>
  <c r="P213"/>
  <c r="BI207"/>
  <c r="BH207"/>
  <c r="BG207"/>
  <c r="BE207"/>
  <c r="T207"/>
  <c r="R207"/>
  <c r="P207"/>
  <c r="BI205"/>
  <c r="BH205"/>
  <c r="BG205"/>
  <c r="BE205"/>
  <c r="T205"/>
  <c r="R205"/>
  <c r="P205"/>
  <c r="BI203"/>
  <c r="BH203"/>
  <c r="BG203"/>
  <c r="BE203"/>
  <c r="T203"/>
  <c r="R203"/>
  <c r="P203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84"/>
  <c r="BH184"/>
  <c r="BG184"/>
  <c r="BE184"/>
  <c r="T184"/>
  <c r="R184"/>
  <c r="P184"/>
  <c r="BI182"/>
  <c r="BH182"/>
  <c r="BG182"/>
  <c r="BE182"/>
  <c r="T182"/>
  <c r="T181"/>
  <c r="R182"/>
  <c r="R181"/>
  <c r="P182"/>
  <c r="P181"/>
  <c r="BI177"/>
  <c r="BH177"/>
  <c r="BG177"/>
  <c r="BE177"/>
  <c r="T177"/>
  <c r="T176"/>
  <c r="R177"/>
  <c r="R176"/>
  <c r="P177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4"/>
  <c r="BH164"/>
  <c r="BG164"/>
  <c r="BE164"/>
  <c r="T164"/>
  <c r="T163"/>
  <c r="R164"/>
  <c r="R163"/>
  <c r="P164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7"/>
  <c r="BH147"/>
  <c r="BG147"/>
  <c r="BE147"/>
  <c r="T147"/>
  <c r="R147"/>
  <c r="P147"/>
  <c r="BI137"/>
  <c r="BH137"/>
  <c r="BG137"/>
  <c r="BE137"/>
  <c r="T137"/>
  <c r="R137"/>
  <c r="P137"/>
  <c r="BI133"/>
  <c r="BH133"/>
  <c r="BG133"/>
  <c r="BE133"/>
  <c r="T133"/>
  <c r="R133"/>
  <c r="P133"/>
  <c r="F126"/>
  <c r="F124"/>
  <c r="E122"/>
  <c r="F91"/>
  <c r="F89"/>
  <c r="E87"/>
  <c r="J24"/>
  <c r="E24"/>
  <c r="J127"/>
  <c r="J23"/>
  <c r="J21"/>
  <c r="E21"/>
  <c r="J126"/>
  <c r="J20"/>
  <c r="J18"/>
  <c r="E18"/>
  <c r="F127"/>
  <c r="J17"/>
  <c r="J12"/>
  <c r="J124"/>
  <c r="E7"/>
  <c r="E120"/>
  <c i="2" r="J37"/>
  <c r="J36"/>
  <c i="1" r="AY95"/>
  <c i="2" r="J35"/>
  <c i="1" r="AX95"/>
  <c i="2" r="BI227"/>
  <c r="BH227"/>
  <c r="BG227"/>
  <c r="BE227"/>
  <c r="T227"/>
  <c r="R227"/>
  <c r="P227"/>
  <c r="BI222"/>
  <c r="BH222"/>
  <c r="BG222"/>
  <c r="BE222"/>
  <c r="T222"/>
  <c r="R222"/>
  <c r="P222"/>
  <c r="BI215"/>
  <c r="BH215"/>
  <c r="BG215"/>
  <c r="BE215"/>
  <c r="T215"/>
  <c r="R215"/>
  <c r="P215"/>
  <c r="BI211"/>
  <c r="BH211"/>
  <c r="BG211"/>
  <c r="BE211"/>
  <c r="T211"/>
  <c r="R211"/>
  <c r="P211"/>
  <c r="BI207"/>
  <c r="BH207"/>
  <c r="BG207"/>
  <c r="BE207"/>
  <c r="T207"/>
  <c r="R207"/>
  <c r="P207"/>
  <c r="BI200"/>
  <c r="BH200"/>
  <c r="BG200"/>
  <c r="BE200"/>
  <c r="T200"/>
  <c r="R200"/>
  <c r="P200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8"/>
  <c r="BH158"/>
  <c r="BG158"/>
  <c r="BE158"/>
  <c r="T158"/>
  <c r="T157"/>
  <c r="R158"/>
  <c r="R157"/>
  <c r="P158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1"/>
  <c r="BH141"/>
  <c r="BG141"/>
  <c r="BE141"/>
  <c r="T141"/>
  <c r="R141"/>
  <c r="P141"/>
  <c r="BI133"/>
  <c r="BH133"/>
  <c r="BG133"/>
  <c r="BE133"/>
  <c r="T133"/>
  <c r="R133"/>
  <c r="P133"/>
  <c r="BI129"/>
  <c r="BH129"/>
  <c r="BG129"/>
  <c r="BE129"/>
  <c r="T129"/>
  <c r="R129"/>
  <c r="P129"/>
  <c r="F122"/>
  <c r="F120"/>
  <c r="E118"/>
  <c r="F91"/>
  <c r="F89"/>
  <c r="E87"/>
  <c r="J24"/>
  <c r="E24"/>
  <c r="J123"/>
  <c r="J23"/>
  <c r="J21"/>
  <c r="E21"/>
  <c r="J91"/>
  <c r="J20"/>
  <c r="J18"/>
  <c r="E18"/>
  <c r="F123"/>
  <c r="J17"/>
  <c r="J12"/>
  <c r="J120"/>
  <c r="E7"/>
  <c r="E116"/>
  <c i="1" r="L90"/>
  <c r="AM90"/>
  <c r="AM89"/>
  <c r="L89"/>
  <c r="AM87"/>
  <c r="L87"/>
  <c r="L85"/>
  <c r="L84"/>
  <c i="18" r="J206"/>
  <c r="BK203"/>
  <c r="BK188"/>
  <c r="BK184"/>
  <c r="J173"/>
  <c r="BK167"/>
  <c r="BK164"/>
  <c r="BK161"/>
  <c r="BK152"/>
  <c r="J150"/>
  <c r="J142"/>
  <c r="BK130"/>
  <c i="17" r="J228"/>
  <c r="J226"/>
  <c r="BK225"/>
  <c r="J222"/>
  <c r="J217"/>
  <c r="J210"/>
  <c r="BK206"/>
  <c r="BK195"/>
  <c r="J189"/>
  <c r="BK187"/>
  <c r="J185"/>
  <c r="BK171"/>
  <c r="J169"/>
  <c r="J168"/>
  <c r="J166"/>
  <c r="J161"/>
  <c r="BK153"/>
  <c r="BK149"/>
  <c r="J136"/>
  <c i="16" r="J244"/>
  <c r="J233"/>
  <c r="J218"/>
  <c r="BK205"/>
  <c r="BK203"/>
  <c r="J189"/>
  <c r="J175"/>
  <c r="BK173"/>
  <c r="BK171"/>
  <c r="BK170"/>
  <c r="BK166"/>
  <c r="BK162"/>
  <c r="J159"/>
  <c r="BK157"/>
  <c r="J145"/>
  <c i="15" r="BK238"/>
  <c r="J197"/>
  <c r="J192"/>
  <c r="BK175"/>
  <c r="BK173"/>
  <c r="J171"/>
  <c r="BK169"/>
  <c r="J168"/>
  <c r="BK167"/>
  <c r="BK166"/>
  <c r="J165"/>
  <c r="J162"/>
  <c r="J160"/>
  <c r="BK157"/>
  <c r="J156"/>
  <c r="J153"/>
  <c r="BK151"/>
  <c r="J149"/>
  <c r="J145"/>
  <c r="J137"/>
  <c r="BK133"/>
  <c i="14" r="J190"/>
  <c r="J189"/>
  <c r="BK187"/>
  <c r="BK181"/>
  <c r="J176"/>
  <c r="BK165"/>
  <c r="BK161"/>
  <c r="J154"/>
  <c r="BK148"/>
  <c r="J143"/>
  <c r="J140"/>
  <c r="J132"/>
  <c r="BK128"/>
  <c i="13" r="BK232"/>
  <c r="J232"/>
  <c r="BK231"/>
  <c r="BK207"/>
  <c r="BK196"/>
  <c r="BK190"/>
  <c r="J186"/>
  <c r="BK175"/>
  <c r="BK172"/>
  <c r="BK169"/>
  <c r="J167"/>
  <c r="J165"/>
  <c r="J159"/>
  <c r="J157"/>
  <c r="BK151"/>
  <c r="J149"/>
  <c r="BK148"/>
  <c r="BK136"/>
  <c i="12" r="J245"/>
  <c r="BK226"/>
  <c r="J222"/>
  <c r="J213"/>
  <c r="J207"/>
  <c r="BK203"/>
  <c r="BK194"/>
  <c r="BK184"/>
  <c r="BK177"/>
  <c r="BK173"/>
  <c r="J172"/>
  <c r="J171"/>
  <c r="J169"/>
  <c r="BK168"/>
  <c r="BK162"/>
  <c r="J159"/>
  <c r="J156"/>
  <c r="BK155"/>
  <c r="J155"/>
  <c r="BK154"/>
  <c r="J154"/>
  <c r="BK153"/>
  <c r="J153"/>
  <c r="BK147"/>
  <c i="11" r="BK241"/>
  <c r="BK239"/>
  <c r="J236"/>
  <c r="J224"/>
  <c r="BK220"/>
  <c r="J216"/>
  <c r="J203"/>
  <c r="J201"/>
  <c r="J190"/>
  <c r="J189"/>
  <c r="BK187"/>
  <c r="J175"/>
  <c r="J173"/>
  <c r="BK170"/>
  <c r="BK169"/>
  <c r="J168"/>
  <c r="J166"/>
  <c r="BK159"/>
  <c r="J154"/>
  <c r="J153"/>
  <c r="J151"/>
  <c r="J149"/>
  <c r="BK148"/>
  <c r="J144"/>
  <c i="10" r="BK241"/>
  <c r="J216"/>
  <c r="BK209"/>
  <c r="J203"/>
  <c r="BK195"/>
  <c r="J193"/>
  <c r="J192"/>
  <c r="J159"/>
  <c r="J156"/>
  <c r="BK151"/>
  <c r="BK149"/>
  <c r="J136"/>
  <c i="9" r="J238"/>
  <c r="J235"/>
  <c r="J223"/>
  <c r="J219"/>
  <c r="BK215"/>
  <c r="J215"/>
  <c r="BK200"/>
  <c r="J198"/>
  <c r="J192"/>
  <c r="J188"/>
  <c r="BK174"/>
  <c r="BK170"/>
  <c r="J169"/>
  <c r="BK164"/>
  <c r="BK159"/>
  <c r="BK155"/>
  <c r="BK152"/>
  <c r="BK151"/>
  <c r="J150"/>
  <c r="BK149"/>
  <c r="J148"/>
  <c i="8" r="J204"/>
  <c r="J192"/>
  <c r="J181"/>
  <c r="J162"/>
  <c r="BK149"/>
  <c r="BK141"/>
  <c r="BK129"/>
  <c i="7" r="BK197"/>
  <c r="J192"/>
  <c r="BK185"/>
  <c r="BK177"/>
  <c r="J170"/>
  <c r="BK164"/>
  <c r="BK149"/>
  <c r="BK133"/>
  <c r="J129"/>
  <c i="6" r="J247"/>
  <c r="BK246"/>
  <c r="BK244"/>
  <c r="BK238"/>
  <c r="BK218"/>
  <c r="BK195"/>
  <c r="BK180"/>
  <c r="BK171"/>
  <c r="BK160"/>
  <c r="BK159"/>
  <c r="J154"/>
  <c r="J137"/>
  <c r="BK133"/>
  <c i="5" r="J244"/>
  <c r="BK243"/>
  <c r="J223"/>
  <c r="BK215"/>
  <c r="J200"/>
  <c r="BK198"/>
  <c r="BK194"/>
  <c r="J192"/>
  <c r="J186"/>
  <c r="BK174"/>
  <c r="J168"/>
  <c r="J164"/>
  <c r="BK161"/>
  <c r="BK159"/>
  <c r="BK150"/>
  <c r="BK149"/>
  <c r="BK148"/>
  <c r="J136"/>
  <c i="4" r="BK243"/>
  <c r="J241"/>
  <c r="J235"/>
  <c i="3" r="J226"/>
  <c r="BK199"/>
  <c r="BK196"/>
  <c r="BK193"/>
  <c r="J182"/>
  <c r="J172"/>
  <c r="J171"/>
  <c r="J170"/>
  <c r="J169"/>
  <c r="BK168"/>
  <c r="BK162"/>
  <c r="BK161"/>
  <c r="J158"/>
  <c r="BK155"/>
  <c r="BK153"/>
  <c r="J152"/>
  <c i="2" r="J194"/>
  <c r="BK192"/>
  <c r="BK167"/>
  <c r="BK166"/>
  <c r="J158"/>
  <c r="J156"/>
  <c r="BK152"/>
  <c r="J149"/>
  <c r="BK147"/>
  <c r="BK145"/>
  <c r="J141"/>
  <c r="BK133"/>
  <c i="18" r="BK205"/>
  <c r="BK204"/>
  <c r="J200"/>
  <c r="BK195"/>
  <c r="J184"/>
  <c r="BK180"/>
  <c r="BK173"/>
  <c r="J167"/>
  <c r="J165"/>
  <c r="J164"/>
  <c r="BK162"/>
  <c r="J159"/>
  <c r="J152"/>
  <c r="BK145"/>
  <c r="J134"/>
  <c r="J130"/>
  <c i="17" r="J227"/>
  <c r="BK226"/>
  <c r="J225"/>
  <c r="BK222"/>
  <c r="BK210"/>
  <c r="J206"/>
  <c r="BK202"/>
  <c r="J195"/>
  <c r="BK189"/>
  <c r="J187"/>
  <c r="BK185"/>
  <c r="BK181"/>
  <c r="J179"/>
  <c r="J174"/>
  <c r="J172"/>
  <c r="J171"/>
  <c r="BK170"/>
  <c r="BK168"/>
  <c r="J167"/>
  <c r="J159"/>
  <c r="J158"/>
  <c r="BK156"/>
  <c r="J153"/>
  <c r="J150"/>
  <c r="BK148"/>
  <c i="16" r="BK246"/>
  <c r="J238"/>
  <c r="BK233"/>
  <c r="BK222"/>
  <c r="J211"/>
  <c r="J205"/>
  <c r="BK195"/>
  <c r="BK192"/>
  <c r="J180"/>
  <c r="J173"/>
  <c r="BK172"/>
  <c r="J170"/>
  <c r="J169"/>
  <c r="BK168"/>
  <c r="J166"/>
  <c r="J165"/>
  <c r="J160"/>
  <c r="BK159"/>
  <c r="J157"/>
  <c r="J154"/>
  <c r="BK153"/>
  <c r="BK149"/>
  <c r="J133"/>
  <c i="15" r="BK246"/>
  <c r="BK244"/>
  <c r="BK233"/>
  <c r="BK226"/>
  <c r="BK222"/>
  <c r="J211"/>
  <c r="BK205"/>
  <c r="BK197"/>
  <c r="J194"/>
  <c r="BK182"/>
  <c r="BK172"/>
  <c r="BK170"/>
  <c r="J167"/>
  <c r="BK162"/>
  <c r="BK160"/>
  <c r="J159"/>
  <c r="BK156"/>
  <c r="J154"/>
  <c r="BK153"/>
  <c r="J152"/>
  <c r="J151"/>
  <c r="BK150"/>
  <c r="BK145"/>
  <c r="BK137"/>
  <c i="14" r="J128"/>
  <c i="13" r="J231"/>
  <c r="J223"/>
  <c r="BK218"/>
  <c r="BK188"/>
  <c r="J182"/>
  <c r="J180"/>
  <c r="J170"/>
  <c r="J168"/>
  <c r="BK167"/>
  <c r="J166"/>
  <c r="BK165"/>
  <c r="BK157"/>
  <c r="J154"/>
  <c r="J136"/>
  <c r="J132"/>
  <c i="12" r="BK248"/>
  <c r="J248"/>
  <c r="J247"/>
  <c r="J246"/>
  <c r="BK242"/>
  <c r="J237"/>
  <c r="BK207"/>
  <c r="J199"/>
  <c r="BK197"/>
  <c r="BK196"/>
  <c r="J182"/>
  <c r="J177"/>
  <c r="J175"/>
  <c r="J168"/>
  <c r="BK167"/>
  <c r="BK164"/>
  <c r="J162"/>
  <c r="BK161"/>
  <c r="BK158"/>
  <c r="J147"/>
  <c r="BK137"/>
  <c r="BK133"/>
  <c i="11" r="BK242"/>
  <c r="J242"/>
  <c r="BK240"/>
  <c r="J220"/>
  <c r="BK209"/>
  <c r="BK195"/>
  <c r="J193"/>
  <c r="J192"/>
  <c r="BK189"/>
  <c r="J187"/>
  <c r="J180"/>
  <c r="BK175"/>
  <c r="J172"/>
  <c r="BK171"/>
  <c r="J169"/>
  <c r="BK167"/>
  <c r="BK165"/>
  <c r="J160"/>
  <c r="J157"/>
  <c r="BK154"/>
  <c r="J152"/>
  <c r="BK151"/>
  <c r="BK136"/>
  <c i="10" r="BK242"/>
  <c r="J242"/>
  <c r="J236"/>
  <c r="BK231"/>
  <c r="J199"/>
  <c r="BK190"/>
  <c r="J189"/>
  <c r="BK187"/>
  <c r="J180"/>
  <c r="J173"/>
  <c r="BK172"/>
  <c r="J170"/>
  <c r="BK168"/>
  <c r="J165"/>
  <c r="BK153"/>
  <c r="J152"/>
  <c r="J148"/>
  <c r="BK136"/>
  <c i="9" r="J239"/>
  <c r="BK230"/>
  <c r="BK223"/>
  <c r="BK208"/>
  <c r="J202"/>
  <c r="BK194"/>
  <c r="BK179"/>
  <c r="J172"/>
  <c r="BK171"/>
  <c r="BK168"/>
  <c r="J166"/>
  <c r="J165"/>
  <c r="J164"/>
  <c r="J159"/>
  <c r="BK158"/>
  <c r="J156"/>
  <c r="J155"/>
  <c r="J153"/>
  <c r="J152"/>
  <c r="J151"/>
  <c r="BK148"/>
  <c r="BK144"/>
  <c r="BK136"/>
  <c r="BK132"/>
  <c i="4" r="J223"/>
  <c r="BK215"/>
  <c r="J202"/>
  <c r="BK194"/>
  <c r="J189"/>
  <c r="BK188"/>
  <c r="J174"/>
  <c r="J171"/>
  <c r="J164"/>
  <c r="J161"/>
  <c r="BK159"/>
  <c r="BK156"/>
  <c r="BK151"/>
  <c r="J150"/>
  <c r="BK149"/>
  <c r="J136"/>
  <c i="3" r="J248"/>
  <c r="J247"/>
  <c r="J246"/>
  <c r="BK245"/>
  <c r="BK242"/>
  <c r="BK237"/>
  <c r="BK226"/>
  <c r="BK203"/>
  <c r="BK197"/>
  <c r="BK194"/>
  <c r="BK182"/>
  <c r="BK177"/>
  <c r="BK173"/>
  <c r="J133"/>
  <c i="2" r="J227"/>
  <c r="J222"/>
  <c r="J215"/>
  <c r="BK211"/>
  <c r="BK194"/>
  <c r="J190"/>
  <c r="BK186"/>
  <c r="BK183"/>
  <c r="J181"/>
  <c r="BK180"/>
  <c r="BK169"/>
  <c r="BK156"/>
  <c r="BK150"/>
  <c r="BK149"/>
  <c r="J148"/>
  <c r="J129"/>
  <c i="1" r="AS94"/>
  <c i="18" r="BK206"/>
  <c r="J205"/>
  <c r="J204"/>
  <c r="J203"/>
  <c r="BK200"/>
  <c r="J195"/>
  <c r="J188"/>
  <c r="J180"/>
  <c r="BK165"/>
  <c r="J162"/>
  <c r="J161"/>
  <c r="BK159"/>
  <c r="BK150"/>
  <c r="J145"/>
  <c r="BK142"/>
  <c r="BK134"/>
  <c i="17" r="BK228"/>
  <c r="BK227"/>
  <c r="BK217"/>
  <c r="J202"/>
  <c r="J181"/>
  <c r="BK179"/>
  <c r="BK174"/>
  <c r="BK172"/>
  <c r="J170"/>
  <c r="BK169"/>
  <c r="BK167"/>
  <c r="BK166"/>
  <c r="J165"/>
  <c r="J164"/>
  <c r="BK161"/>
  <c r="BK158"/>
  <c r="J155"/>
  <c r="BK152"/>
  <c r="BK151"/>
  <c r="J149"/>
  <c r="J148"/>
  <c r="J144"/>
  <c r="BK136"/>
  <c r="BK132"/>
  <c i="16" r="BK247"/>
  <c r="BK245"/>
  <c r="BK244"/>
  <c r="BK226"/>
  <c r="BK218"/>
  <c r="BK211"/>
  <c r="J201"/>
  <c r="BK197"/>
  <c r="J195"/>
  <c r="J192"/>
  <c r="J191"/>
  <c r="BK180"/>
  <c r="J172"/>
  <c r="J168"/>
  <c r="J167"/>
  <c r="J162"/>
  <c r="J152"/>
  <c r="J151"/>
  <c r="BK150"/>
  <c r="BK137"/>
  <c i="15" r="J246"/>
  <c r="J244"/>
  <c r="J226"/>
  <c r="J195"/>
  <c r="BK189"/>
  <c r="J182"/>
  <c i="8" r="J206"/>
  <c r="BK203"/>
  <c r="BK185"/>
  <c r="BK181"/>
  <c r="J144"/>
  <c r="J133"/>
  <c i="7" r="BK206"/>
  <c r="BK205"/>
  <c r="BK192"/>
  <c r="BK181"/>
  <c r="J177"/>
  <c r="J162"/>
  <c r="J161"/>
  <c r="J159"/>
  <c r="BK158"/>
  <c r="BK144"/>
  <c i="6" r="J244"/>
  <c r="BK222"/>
  <c r="BK205"/>
  <c r="BK203"/>
  <c r="BK194"/>
  <c r="BK189"/>
  <c r="BK175"/>
  <c r="J173"/>
  <c r="BK169"/>
  <c r="J168"/>
  <c r="J159"/>
  <c r="BK157"/>
  <c r="J152"/>
  <c r="J149"/>
  <c r="J145"/>
  <c i="5" r="BK235"/>
  <c r="J219"/>
  <c r="J208"/>
  <c r="J202"/>
  <c r="J198"/>
  <c r="BK189"/>
  <c r="J179"/>
  <c r="BK172"/>
  <c r="J171"/>
  <c r="J169"/>
  <c r="J166"/>
  <c r="J165"/>
  <c r="BK164"/>
  <c r="J156"/>
  <c r="J155"/>
  <c r="J153"/>
  <c r="J150"/>
  <c r="BK132"/>
  <c i="4" r="BK244"/>
  <c r="J219"/>
  <c r="J208"/>
  <c r="BK200"/>
  <c r="BK192"/>
  <c r="J191"/>
  <c r="BK189"/>
  <c r="J186"/>
  <c r="BK174"/>
  <c r="BK172"/>
  <c r="J170"/>
  <c r="J168"/>
  <c r="BK167"/>
  <c r="BK166"/>
  <c r="J165"/>
  <c r="J159"/>
  <c r="BK155"/>
  <c r="BK153"/>
  <c r="BK150"/>
  <c r="BK144"/>
  <c r="BK136"/>
  <c i="3" r="BK248"/>
  <c r="BK246"/>
  <c r="J242"/>
  <c r="J237"/>
  <c r="J230"/>
  <c r="BK222"/>
  <c r="J207"/>
  <c r="BK205"/>
  <c r="J203"/>
  <c r="J199"/>
  <c r="J196"/>
  <c r="J194"/>
  <c r="J193"/>
  <c r="BK191"/>
  <c r="BK184"/>
  <c r="BK174"/>
  <c r="J168"/>
  <c r="J162"/>
  <c r="J159"/>
  <c r="BK156"/>
  <c r="BK154"/>
  <c r="J151"/>
  <c r="BK147"/>
  <c r="BK137"/>
  <c i="2" r="J207"/>
  <c r="J192"/>
  <c r="J184"/>
  <c r="J183"/>
  <c r="J180"/>
  <c r="BK178"/>
  <c r="J168"/>
  <c r="BK165"/>
  <c r="BK163"/>
  <c r="BK162"/>
  <c r="BK153"/>
  <c r="BK146"/>
  <c r="J145"/>
  <c r="BK129"/>
  <c i="17" r="BK165"/>
  <c r="BK164"/>
  <c r="BK159"/>
  <c r="J156"/>
  <c r="BK155"/>
  <c r="J152"/>
  <c r="J151"/>
  <c r="BK150"/>
  <c r="BK144"/>
  <c r="J132"/>
  <c i="16" r="J226"/>
  <c r="BK201"/>
  <c r="J194"/>
  <c r="BK191"/>
  <c r="J182"/>
  <c r="BK175"/>
  <c r="BK169"/>
  <c r="BK165"/>
  <c r="BK156"/>
  <c r="BK154"/>
  <c r="J153"/>
  <c r="BK152"/>
  <c r="BK151"/>
  <c r="J150"/>
  <c r="J149"/>
  <c r="BK133"/>
  <c i="15" r="BK247"/>
  <c r="BK245"/>
  <c r="J222"/>
  <c r="J218"/>
  <c r="BK211"/>
  <c r="J205"/>
  <c r="BK203"/>
  <c r="BK180"/>
  <c r="J175"/>
  <c r="J173"/>
  <c r="J172"/>
  <c r="BK171"/>
  <c r="J170"/>
  <c r="J169"/>
  <c i="14" r="BK190"/>
  <c r="BK188"/>
  <c r="J181"/>
  <c r="BK176"/>
  <c r="BK169"/>
  <c r="J165"/>
  <c r="BK154"/>
  <c r="BK143"/>
  <c i="13" r="BK230"/>
  <c r="J229"/>
  <c r="BK223"/>
  <c r="BK211"/>
  <c r="J207"/>
  <c r="J203"/>
  <c r="J196"/>
  <c r="J188"/>
  <c r="BK186"/>
  <c r="BK182"/>
  <c r="BK180"/>
  <c r="BK173"/>
  <c r="J172"/>
  <c r="J171"/>
  <c r="BK170"/>
  <c r="BK166"/>
  <c r="BK162"/>
  <c r="BK160"/>
  <c r="BK156"/>
  <c r="BK153"/>
  <c r="BK152"/>
  <c r="BK144"/>
  <c r="BK132"/>
  <c i="12" r="BK247"/>
  <c r="BK246"/>
  <c r="J230"/>
  <c r="BK205"/>
  <c r="J194"/>
  <c r="BK193"/>
  <c r="J191"/>
  <c r="BK174"/>
  <c r="J173"/>
  <c r="BK172"/>
  <c r="BK170"/>
  <c r="J161"/>
  <c r="BK159"/>
  <c r="J158"/>
  <c r="BK156"/>
  <c r="BK152"/>
  <c r="J151"/>
  <c r="J137"/>
  <c i="11" r="J241"/>
  <c r="J239"/>
  <c r="BK236"/>
  <c r="J231"/>
  <c r="BK224"/>
  <c r="BK216"/>
  <c r="J199"/>
  <c r="BK192"/>
  <c r="BK180"/>
  <c r="BK172"/>
  <c r="J165"/>
  <c r="BK162"/>
  <c r="BK160"/>
  <c r="BK157"/>
  <c r="J156"/>
  <c r="BK144"/>
  <c r="J132"/>
  <c i="10" r="J241"/>
  <c r="J240"/>
  <c r="BK239"/>
  <c r="BK236"/>
  <c r="J231"/>
  <c r="BK224"/>
  <c r="J220"/>
  <c r="BK216"/>
  <c r="BK203"/>
  <c r="J201"/>
  <c r="BK192"/>
  <c r="BK189"/>
  <c r="J175"/>
  <c r="BK173"/>
  <c r="J172"/>
  <c r="J171"/>
  <c r="BK169"/>
  <c r="J167"/>
  <c r="BK166"/>
  <c r="BK165"/>
  <c r="J162"/>
  <c r="J160"/>
  <c r="BK159"/>
  <c r="BK157"/>
  <c r="J154"/>
  <c r="BK152"/>
  <c r="J149"/>
  <c r="BK148"/>
  <c r="BK144"/>
  <c r="J132"/>
  <c i="9" r="J240"/>
  <c r="BK238"/>
  <c r="BK235"/>
  <c r="J230"/>
  <c r="BK219"/>
  <c r="J208"/>
  <c r="BK202"/>
  <c r="J200"/>
  <c r="BK198"/>
  <c r="J194"/>
  <c r="BK192"/>
  <c r="J191"/>
  <c r="BK189"/>
  <c r="BK188"/>
  <c r="BK186"/>
  <c r="J179"/>
  <c r="J174"/>
  <c r="BK172"/>
  <c r="J171"/>
  <c r="J170"/>
  <c r="J168"/>
  <c r="J167"/>
  <c r="BK161"/>
  <c r="J158"/>
  <c r="BK153"/>
  <c r="BK150"/>
  <c r="J144"/>
  <c i="8" r="J205"/>
  <c r="J203"/>
  <c r="J197"/>
  <c r="BK170"/>
  <c r="BK164"/>
  <c r="J161"/>
  <c r="J156"/>
  <c r="J149"/>
  <c i="7" r="J206"/>
  <c r="J205"/>
  <c r="BK204"/>
  <c r="J197"/>
  <c r="J181"/>
  <c r="J164"/>
  <c r="BK159"/>
  <c r="J156"/>
  <c r="J149"/>
  <c i="6" r="BK247"/>
  <c r="J246"/>
  <c r="BK245"/>
  <c r="J233"/>
  <c r="J203"/>
  <c r="BK201"/>
  <c r="J195"/>
  <c r="J192"/>
  <c r="J191"/>
  <c r="BK182"/>
  <c r="J172"/>
  <c r="J171"/>
  <c r="BK168"/>
  <c r="J167"/>
  <c r="J166"/>
  <c r="BK165"/>
  <c r="BK162"/>
  <c r="J157"/>
  <c r="BK153"/>
  <c r="J151"/>
  <c r="BK150"/>
  <c r="BK149"/>
  <c i="5" r="BK244"/>
  <c r="J243"/>
  <c r="J242"/>
  <c r="J241"/>
  <c r="BK223"/>
  <c r="BK200"/>
  <c r="J194"/>
  <c r="J191"/>
  <c r="J172"/>
  <c r="J167"/>
  <c r="J158"/>
  <c r="J152"/>
  <c r="J151"/>
  <c r="J148"/>
  <c r="J144"/>
  <c i="4" r="J242"/>
  <c r="BK235"/>
  <c r="BK230"/>
  <c r="J230"/>
  <c r="BK223"/>
  <c r="BK219"/>
  <c r="J215"/>
  <c r="BK208"/>
  <c r="BK202"/>
  <c r="J200"/>
  <c r="BK198"/>
  <c r="J194"/>
  <c r="BK191"/>
  <c r="BK186"/>
  <c r="J179"/>
  <c r="BK171"/>
  <c r="BK170"/>
  <c r="BK169"/>
  <c r="J169"/>
  <c r="BK168"/>
  <c r="J167"/>
  <c r="J166"/>
  <c r="BK165"/>
  <c r="BK164"/>
  <c r="BK161"/>
  <c r="BK158"/>
  <c r="J156"/>
  <c r="J155"/>
  <c r="J153"/>
  <c r="BK152"/>
  <c r="J151"/>
  <c r="J149"/>
  <c r="BK148"/>
  <c r="J144"/>
  <c r="J132"/>
  <c i="3" r="BK247"/>
  <c r="BK230"/>
  <c r="J222"/>
  <c r="BK213"/>
  <c r="BK207"/>
  <c r="J205"/>
  <c r="J197"/>
  <c r="BK175"/>
  <c r="J174"/>
  <c r="BK171"/>
  <c r="BK170"/>
  <c r="BK167"/>
  <c r="J164"/>
  <c r="J161"/>
  <c r="BK159"/>
  <c r="BK158"/>
  <c r="J155"/>
  <c r="J153"/>
  <c r="BK152"/>
  <c r="BK151"/>
  <c r="BK133"/>
  <c i="2" r="BK227"/>
  <c r="BK215"/>
  <c r="J211"/>
  <c r="BK207"/>
  <c r="J200"/>
  <c r="BK190"/>
  <c r="J178"/>
  <c r="J171"/>
  <c r="J169"/>
  <c r="J166"/>
  <c r="J165"/>
  <c r="BK164"/>
  <c r="J161"/>
  <c r="BK155"/>
  <c r="J153"/>
  <c r="J147"/>
  <c r="BK141"/>
  <c i="16" r="J247"/>
  <c r="J246"/>
  <c r="J245"/>
  <c r="BK238"/>
  <c r="J222"/>
  <c r="J203"/>
  <c r="J197"/>
  <c r="BK194"/>
  <c r="BK189"/>
  <c r="BK182"/>
  <c r="J171"/>
  <c r="BK167"/>
  <c r="BK160"/>
  <c r="J156"/>
  <c r="BK145"/>
  <c r="J137"/>
  <c i="15" r="J247"/>
  <c r="BK218"/>
  <c r="J203"/>
  <c r="BK201"/>
  <c r="BK194"/>
  <c r="BK191"/>
  <c r="J189"/>
  <c r="J180"/>
  <c i="8" r="BK192"/>
  <c r="J177"/>
  <c r="J170"/>
  <c r="BK162"/>
  <c r="BK159"/>
  <c r="BK158"/>
  <c r="BK133"/>
  <c i="7" r="J204"/>
  <c r="J203"/>
  <c r="J185"/>
  <c r="BK170"/>
  <c r="BK161"/>
  <c r="J158"/>
  <c r="BK156"/>
  <c r="BK141"/>
  <c r="BK129"/>
  <c i="6" r="BK233"/>
  <c r="BK226"/>
  <c r="J222"/>
  <c r="J211"/>
  <c r="BK197"/>
  <c r="BK191"/>
  <c r="J182"/>
  <c r="J180"/>
  <c r="J175"/>
  <c r="BK170"/>
  <c r="J169"/>
  <c r="BK167"/>
  <c r="J162"/>
  <c r="J156"/>
  <c r="BK154"/>
  <c r="J153"/>
  <c r="BK152"/>
  <c r="J150"/>
  <c r="BK145"/>
  <c r="J133"/>
  <c i="5" r="BK230"/>
  <c r="BK219"/>
  <c r="J215"/>
  <c r="BK208"/>
  <c r="BK192"/>
  <c r="J189"/>
  <c r="BK188"/>
  <c r="BK186"/>
  <c r="BK179"/>
  <c r="J170"/>
  <c r="BK169"/>
  <c r="BK167"/>
  <c r="BK166"/>
  <c r="J161"/>
  <c r="BK158"/>
  <c r="BK156"/>
  <c r="BK153"/>
  <c r="BK152"/>
  <c r="BK144"/>
  <c r="BK136"/>
  <c i="4" r="BK242"/>
  <c r="BK241"/>
  <c r="J198"/>
  <c r="J192"/>
  <c r="J188"/>
  <c r="BK179"/>
  <c r="J172"/>
  <c r="J158"/>
  <c r="J152"/>
  <c r="J148"/>
  <c r="BK132"/>
  <c i="3" r="J245"/>
  <c r="J213"/>
  <c r="J191"/>
  <c r="J184"/>
  <c r="J177"/>
  <c r="J175"/>
  <c r="J173"/>
  <c r="BK172"/>
  <c r="BK169"/>
  <c r="J167"/>
  <c r="BK164"/>
  <c r="J156"/>
  <c r="J154"/>
  <c r="J147"/>
  <c r="J137"/>
  <c i="2" r="BK222"/>
  <c r="BK200"/>
  <c r="J186"/>
  <c r="BK184"/>
  <c r="BK181"/>
  <c r="BK171"/>
  <c r="BK168"/>
  <c r="J167"/>
  <c r="J164"/>
  <c r="J163"/>
  <c r="J162"/>
  <c r="BK161"/>
  <c r="BK158"/>
  <c r="J155"/>
  <c r="J152"/>
  <c r="J150"/>
  <c r="BK148"/>
  <c r="J146"/>
  <c r="J133"/>
  <c i="15" r="J245"/>
  <c r="J238"/>
  <c r="J233"/>
  <c r="J201"/>
  <c r="BK195"/>
  <c r="BK192"/>
  <c r="J191"/>
  <c r="BK168"/>
  <c r="J166"/>
  <c r="BK165"/>
  <c r="BK159"/>
  <c r="J157"/>
  <c r="BK154"/>
  <c r="BK152"/>
  <c r="J150"/>
  <c r="BK149"/>
  <c r="J133"/>
  <c i="14" r="BK189"/>
  <c r="J188"/>
  <c r="J187"/>
  <c r="J169"/>
  <c r="J161"/>
  <c r="J148"/>
  <c r="BK140"/>
  <c r="BK132"/>
  <c i="13" r="J230"/>
  <c r="BK229"/>
  <c r="J218"/>
  <c r="J211"/>
  <c r="BK203"/>
  <c r="J190"/>
  <c r="J175"/>
  <c r="J173"/>
  <c r="BK171"/>
  <c r="J169"/>
  <c r="BK168"/>
  <c r="J162"/>
  <c r="J160"/>
  <c r="BK159"/>
  <c r="J156"/>
  <c r="BK154"/>
  <c r="J153"/>
  <c r="J152"/>
  <c r="J151"/>
  <c r="BK149"/>
  <c r="J148"/>
  <c r="J144"/>
  <c i="12" r="BK245"/>
  <c r="J242"/>
  <c r="BK237"/>
  <c r="BK230"/>
  <c r="J226"/>
  <c r="BK222"/>
  <c r="BK213"/>
  <c r="J205"/>
  <c r="J203"/>
  <c r="BK199"/>
  <c r="J197"/>
  <c r="J196"/>
  <c r="J193"/>
  <c r="BK191"/>
  <c r="J184"/>
  <c r="BK182"/>
  <c r="BK175"/>
  <c r="J174"/>
  <c r="BK171"/>
  <c r="J170"/>
  <c r="BK169"/>
  <c r="J167"/>
  <c r="J164"/>
  <c r="J152"/>
  <c r="BK151"/>
  <c r="J133"/>
  <c i="11" r="J240"/>
  <c r="BK231"/>
  <c r="J209"/>
  <c r="BK203"/>
  <c r="BK201"/>
  <c r="BK199"/>
  <c r="J195"/>
  <c r="BK193"/>
  <c r="BK190"/>
  <c r="BK173"/>
  <c r="J171"/>
  <c r="J170"/>
  <c r="BK168"/>
  <c r="J167"/>
  <c r="BK166"/>
  <c r="J162"/>
  <c r="J159"/>
  <c r="BK156"/>
  <c r="BK153"/>
  <c r="BK152"/>
  <c r="BK149"/>
  <c r="J148"/>
  <c r="J136"/>
  <c r="BK132"/>
  <c i="10" r="BK240"/>
  <c r="J239"/>
  <c r="J224"/>
  <c r="BK220"/>
  <c r="J209"/>
  <c r="BK201"/>
  <c r="BK199"/>
  <c r="J195"/>
  <c r="BK193"/>
  <c r="J190"/>
  <c r="J187"/>
  <c r="BK180"/>
  <c r="BK175"/>
  <c r="BK171"/>
  <c r="BK170"/>
  <c r="J169"/>
  <c r="J168"/>
  <c r="BK167"/>
  <c r="J166"/>
  <c r="BK162"/>
  <c r="BK160"/>
  <c r="J157"/>
  <c r="BK156"/>
  <c r="BK154"/>
  <c r="J153"/>
  <c r="J151"/>
  <c r="J144"/>
  <c r="BK132"/>
  <c i="9" r="BK241"/>
  <c r="J241"/>
  <c r="BK240"/>
  <c r="BK239"/>
  <c r="BK191"/>
  <c r="J189"/>
  <c r="J186"/>
  <c r="BK169"/>
  <c r="BK167"/>
  <c r="BK166"/>
  <c r="BK165"/>
  <c r="J161"/>
  <c r="BK156"/>
  <c r="J149"/>
  <c r="J136"/>
  <c r="J132"/>
  <c i="8" r="BK206"/>
  <c r="BK205"/>
  <c r="BK204"/>
  <c r="BK197"/>
  <c r="J185"/>
  <c r="BK177"/>
  <c r="J164"/>
  <c r="BK161"/>
  <c r="J159"/>
  <c r="J158"/>
  <c r="BK156"/>
  <c r="BK144"/>
  <c r="J141"/>
  <c r="J129"/>
  <c i="7" r="BK203"/>
  <c r="BK162"/>
  <c r="J144"/>
  <c r="J141"/>
  <c r="J133"/>
  <c i="6" r="J245"/>
  <c r="J238"/>
  <c r="J226"/>
  <c r="J218"/>
  <c r="BK211"/>
  <c r="J205"/>
  <c r="J201"/>
  <c r="J197"/>
  <c r="J194"/>
  <c r="BK192"/>
  <c r="J189"/>
  <c r="BK173"/>
  <c r="BK172"/>
  <c r="J170"/>
  <c r="BK166"/>
  <c r="J165"/>
  <c r="J160"/>
  <c r="BK156"/>
  <c r="BK151"/>
  <c r="BK137"/>
  <c i="5" r="BK242"/>
  <c r="BK241"/>
  <c r="J235"/>
  <c r="J230"/>
  <c r="BK202"/>
  <c r="BK191"/>
  <c r="J188"/>
  <c r="J174"/>
  <c r="BK171"/>
  <c r="BK170"/>
  <c r="BK168"/>
  <c r="BK165"/>
  <c r="J159"/>
  <c r="BK155"/>
  <c r="BK151"/>
  <c r="J149"/>
  <c r="J132"/>
  <c i="4" r="J244"/>
  <c r="J243"/>
  <c l="1" r="BK131"/>
  <c r="J131"/>
  <c r="J98"/>
  <c r="BK143"/>
  <c r="J143"/>
  <c r="J99"/>
  <c r="T178"/>
  <c r="R201"/>
  <c r="T229"/>
  <c r="R240"/>
  <c r="R239"/>
  <c i="5" r="P131"/>
  <c r="R143"/>
  <c r="T178"/>
  <c r="P193"/>
  <c r="T193"/>
  <c r="BK229"/>
  <c r="J229"/>
  <c r="J107"/>
  <c r="P240"/>
  <c r="P239"/>
  <c i="6" r="R132"/>
  <c r="T132"/>
  <c r="P181"/>
  <c r="BK204"/>
  <c r="J204"/>
  <c r="J107"/>
  <c r="T232"/>
  <c r="P243"/>
  <c r="P242"/>
  <c i="7" r="P128"/>
  <c r="P127"/>
  <c r="BK163"/>
  <c r="J163"/>
  <c r="J103"/>
  <c i="8" r="P128"/>
  <c r="P127"/>
  <c r="R148"/>
  <c r="R142"/>
  <c r="P163"/>
  <c r="T202"/>
  <c r="T201"/>
  <c i="9" r="P131"/>
  <c r="P143"/>
  <c r="BK163"/>
  <c r="T163"/>
  <c r="BK178"/>
  <c r="J178"/>
  <c r="J104"/>
  <c r="BK193"/>
  <c r="J193"/>
  <c r="J105"/>
  <c r="P201"/>
  <c r="P229"/>
  <c r="T237"/>
  <c r="T236"/>
  <c i="10" r="P131"/>
  <c r="R143"/>
  <c r="BK164"/>
  <c r="R179"/>
  <c r="P194"/>
  <c r="P202"/>
  <c r="R230"/>
  <c r="T238"/>
  <c r="T237"/>
  <c i="11" r="P131"/>
  <c r="BK143"/>
  <c r="J143"/>
  <c r="J99"/>
  <c r="BK164"/>
  <c r="P179"/>
  <c r="P194"/>
  <c r="T202"/>
  <c r="P230"/>
  <c r="R238"/>
  <c r="R237"/>
  <c i="12" r="R146"/>
  <c r="R131"/>
  <c r="T166"/>
  <c r="R183"/>
  <c r="R198"/>
  <c r="P206"/>
  <c r="P236"/>
  <c r="P244"/>
  <c r="P243"/>
  <c i="13" r="BK131"/>
  <c r="BK143"/>
  <c r="J143"/>
  <c r="J99"/>
  <c r="BK164"/>
  <c r="T181"/>
  <c r="T189"/>
  <c r="T217"/>
  <c r="T228"/>
  <c r="T227"/>
  <c i="14" r="T147"/>
  <c r="T141"/>
  <c r="T125"/>
  <c r="BK186"/>
  <c r="J186"/>
  <c r="J105"/>
  <c r="R186"/>
  <c r="R185"/>
  <c i="15" r="R132"/>
  <c r="P164"/>
  <c r="P181"/>
  <c i="2" r="R140"/>
  <c r="P170"/>
  <c r="BK193"/>
  <c r="J193"/>
  <c r="J105"/>
  <c r="R221"/>
  <c i="3" r="R166"/>
  <c r="P183"/>
  <c r="BK206"/>
  <c r="J206"/>
  <c r="J107"/>
  <c r="BK236"/>
  <c r="J236"/>
  <c r="J108"/>
  <c r="BK244"/>
  <c r="J244"/>
  <c r="J110"/>
  <c i="4" r="P131"/>
  <c r="T143"/>
  <c r="T163"/>
  <c r="P178"/>
  <c r="BK201"/>
  <c r="J201"/>
  <c r="J106"/>
  <c r="BK229"/>
  <c r="J229"/>
  <c r="J107"/>
  <c r="BK240"/>
  <c r="J240"/>
  <c r="J109"/>
  <c i="5" r="P143"/>
  <c r="R163"/>
  <c r="P178"/>
  <c r="BK201"/>
  <c r="J201"/>
  <c r="J106"/>
  <c r="R229"/>
  <c i="6" r="P132"/>
  <c r="T144"/>
  <c r="BK164"/>
  <c r="BK196"/>
  <c r="J196"/>
  <c r="J106"/>
  <c r="R204"/>
  <c r="P232"/>
  <c r="T243"/>
  <c r="T242"/>
  <c i="7" r="BK128"/>
  <c r="J128"/>
  <c r="J98"/>
  <c r="R148"/>
  <c r="R142"/>
  <c r="T163"/>
  <c r="P202"/>
  <c r="P201"/>
  <c i="15" r="BK132"/>
  <c r="P144"/>
  <c r="T164"/>
  <c r="P196"/>
  <c r="T204"/>
  <c r="R243"/>
  <c r="R242"/>
  <c i="16" r="T144"/>
  <c i="2" r="P128"/>
  <c r="T140"/>
  <c r="T160"/>
  <c r="BK185"/>
  <c r="J185"/>
  <c r="J104"/>
  <c r="P193"/>
  <c r="P221"/>
  <c i="3" r="T146"/>
  <c r="T131"/>
  <c r="T166"/>
  <c r="T183"/>
  <c r="T206"/>
  <c r="P244"/>
  <c r="P243"/>
  <c i="4" r="P143"/>
  <c r="BK163"/>
  <c r="J163"/>
  <c r="J102"/>
  <c r="R178"/>
  <c r="R193"/>
  <c r="T193"/>
  <c r="R229"/>
  <c i="5" r="BK131"/>
  <c r="J131"/>
  <c r="J98"/>
  <c r="BK143"/>
  <c r="J143"/>
  <c r="J99"/>
  <c r="BK163"/>
  <c r="R178"/>
  <c r="R193"/>
  <c r="T201"/>
  <c r="T240"/>
  <c r="T239"/>
  <c i="6" r="R144"/>
  <c r="R164"/>
  <c r="R181"/>
  <c r="P204"/>
  <c r="BK232"/>
  <c r="J232"/>
  <c r="J108"/>
  <c r="R243"/>
  <c r="R242"/>
  <c i="7" r="T128"/>
  <c r="T127"/>
  <c r="P148"/>
  <c r="P142"/>
  <c r="P163"/>
  <c r="R202"/>
  <c r="R201"/>
  <c i="8" r="BK128"/>
  <c r="T148"/>
  <c r="T142"/>
  <c r="T163"/>
  <c r="BK202"/>
  <c r="BK201"/>
  <c r="J201"/>
  <c r="J105"/>
  <c i="9" r="R131"/>
  <c r="R143"/>
  <c r="P178"/>
  <c r="P193"/>
  <c r="BK201"/>
  <c r="J201"/>
  <c r="J106"/>
  <c r="BK229"/>
  <c r="J229"/>
  <c r="J107"/>
  <c r="BK237"/>
  <c r="J237"/>
  <c r="J109"/>
  <c i="10" r="R131"/>
  <c r="R130"/>
  <c r="T143"/>
  <c r="P164"/>
  <c r="BK179"/>
  <c r="J179"/>
  <c r="J104"/>
  <c r="T194"/>
  <c r="R202"/>
  <c r="P230"/>
  <c r="R238"/>
  <c r="R237"/>
  <c i="11" r="T131"/>
  <c r="P143"/>
  <c r="R164"/>
  <c r="BK179"/>
  <c r="J179"/>
  <c r="J104"/>
  <c r="BK194"/>
  <c r="J194"/>
  <c r="J105"/>
  <c r="BK202"/>
  <c r="J202"/>
  <c r="J106"/>
  <c r="BK230"/>
  <c r="J230"/>
  <c r="J107"/>
  <c r="P238"/>
  <c r="P237"/>
  <c i="12" r="BK146"/>
  <c r="J146"/>
  <c r="J99"/>
  <c r="P166"/>
  <c r="T183"/>
  <c r="T198"/>
  <c r="R206"/>
  <c r="R236"/>
  <c r="R244"/>
  <c r="R243"/>
  <c i="13" r="P131"/>
  <c r="P143"/>
  <c r="P164"/>
  <c r="BK181"/>
  <c r="J181"/>
  <c r="J105"/>
  <c r="BK189"/>
  <c r="J189"/>
  <c r="J106"/>
  <c r="BK217"/>
  <c r="J217"/>
  <c r="J107"/>
  <c r="R228"/>
  <c r="R227"/>
  <c i="14" r="P147"/>
  <c r="P141"/>
  <c r="P125"/>
  <c i="1" r="AU107"/>
  <c i="15" r="BK144"/>
  <c r="J144"/>
  <c r="J99"/>
  <c r="BK164"/>
  <c r="J164"/>
  <c r="J102"/>
  <c r="R181"/>
  <c r="R204"/>
  <c r="R232"/>
  <c r="T243"/>
  <c r="T242"/>
  <c i="16" r="BK132"/>
  <c r="J132"/>
  <c r="J98"/>
  <c r="R144"/>
  <c r="BK164"/>
  <c r="T181"/>
  <c r="BK204"/>
  <c r="J204"/>
  <c r="J107"/>
  <c r="BK232"/>
  <c r="J232"/>
  <c r="J108"/>
  <c r="P243"/>
  <c r="P242"/>
  <c i="2" r="R128"/>
  <c r="R127"/>
  <c r="P140"/>
  <c r="R160"/>
  <c r="R170"/>
  <c r="R185"/>
  <c r="T185"/>
  <c r="BK221"/>
  <c r="J221"/>
  <c r="J106"/>
  <c i="3" r="P146"/>
  <c r="P131"/>
  <c r="P130"/>
  <c i="1" r="AU96"/>
  <c i="3" r="BK166"/>
  <c r="J166"/>
  <c r="J102"/>
  <c r="BK183"/>
  <c r="J183"/>
  <c r="J105"/>
  <c r="BK198"/>
  <c r="J198"/>
  <c r="J106"/>
  <c r="R206"/>
  <c r="T236"/>
  <c r="T244"/>
  <c r="T243"/>
  <c i="4" r="R143"/>
  <c r="R163"/>
  <c r="R162"/>
  <c r="BK178"/>
  <c r="J178"/>
  <c r="J104"/>
  <c r="P193"/>
  <c r="T201"/>
  <c r="T240"/>
  <c r="T239"/>
  <c i="5" r="T143"/>
  <c r="P163"/>
  <c r="BK193"/>
  <c r="J193"/>
  <c r="J105"/>
  <c r="P201"/>
  <c r="P229"/>
  <c r="R240"/>
  <c r="R239"/>
  <c i="6" r="P144"/>
  <c r="P164"/>
  <c r="T181"/>
  <c r="R196"/>
  <c r="T204"/>
  <c r="BK243"/>
  <c r="J243"/>
  <c r="J110"/>
  <c i="7" r="T148"/>
  <c r="T142"/>
  <c r="BK202"/>
  <c r="J202"/>
  <c r="J106"/>
  <c i="15" r="R144"/>
  <c r="R164"/>
  <c r="R163"/>
  <c r="T181"/>
  <c r="R196"/>
  <c r="T196"/>
  <c r="T232"/>
  <c i="16" r="BK144"/>
  <c r="J144"/>
  <c r="J99"/>
  <c r="P164"/>
  <c r="P181"/>
  <c r="T196"/>
  <c r="R204"/>
  <c r="R232"/>
  <c r="R243"/>
  <c r="R242"/>
  <c i="17" r="BK143"/>
  <c r="J143"/>
  <c r="J99"/>
  <c r="P143"/>
  <c r="BK163"/>
  <c r="T163"/>
  <c r="BK188"/>
  <c r="J188"/>
  <c r="J106"/>
  <c r="R188"/>
  <c r="R216"/>
  <c r="BK224"/>
  <c r="BK223"/>
  <c r="J223"/>
  <c r="J108"/>
  <c r="R224"/>
  <c r="R223"/>
  <c i="18" r="BK129"/>
  <c r="J129"/>
  <c r="J98"/>
  <c r="R129"/>
  <c r="R128"/>
  <c i="2" r="BK140"/>
  <c r="J140"/>
  <c r="J99"/>
  <c r="P160"/>
  <c r="T170"/>
  <c r="R193"/>
  <c r="T221"/>
  <c i="3" r="R146"/>
  <c r="R131"/>
  <c r="P198"/>
  <c r="P206"/>
  <c r="P236"/>
  <c i="8" r="T128"/>
  <c r="T127"/>
  <c r="P148"/>
  <c r="P142"/>
  <c r="R163"/>
  <c r="P202"/>
  <c r="P201"/>
  <c i="9" r="BK131"/>
  <c r="J131"/>
  <c r="J98"/>
  <c r="BK143"/>
  <c r="J143"/>
  <c r="J99"/>
  <c r="P163"/>
  <c r="P162"/>
  <c r="T178"/>
  <c r="T193"/>
  <c r="R201"/>
  <c r="R229"/>
  <c r="R237"/>
  <c r="R236"/>
  <c i="10" r="T131"/>
  <c r="T130"/>
  <c r="P143"/>
  <c r="R164"/>
  <c r="P179"/>
  <c r="BK194"/>
  <c r="J194"/>
  <c r="J105"/>
  <c r="BK202"/>
  <c r="J202"/>
  <c r="J106"/>
  <c r="BK230"/>
  <c r="J230"/>
  <c r="J107"/>
  <c r="BK238"/>
  <c r="J238"/>
  <c r="J109"/>
  <c i="11" r="R131"/>
  <c r="R143"/>
  <c r="T164"/>
  <c r="R179"/>
  <c r="T194"/>
  <c r="R202"/>
  <c r="R230"/>
  <c r="BK238"/>
  <c r="J238"/>
  <c r="J109"/>
  <c i="12" r="P146"/>
  <c r="P131"/>
  <c r="R166"/>
  <c r="R165"/>
  <c r="P183"/>
  <c r="P198"/>
  <c r="BK206"/>
  <c r="J206"/>
  <c r="J107"/>
  <c r="BK236"/>
  <c r="J236"/>
  <c r="J108"/>
  <c r="BK244"/>
  <c r="J244"/>
  <c r="J110"/>
  <c i="13" r="T131"/>
  <c r="R143"/>
  <c r="R164"/>
  <c r="R181"/>
  <c r="R189"/>
  <c r="R217"/>
  <c r="BK228"/>
  <c r="BK227"/>
  <c r="J227"/>
  <c r="J108"/>
  <c i="14" r="R147"/>
  <c r="R141"/>
  <c r="R125"/>
  <c r="T186"/>
  <c r="T185"/>
  <c i="15" r="P132"/>
  <c r="P131"/>
  <c r="T132"/>
  <c r="BK196"/>
  <c r="J196"/>
  <c r="J106"/>
  <c r="P204"/>
  <c r="P232"/>
  <c r="P243"/>
  <c r="P242"/>
  <c i="16" r="P132"/>
  <c r="R132"/>
  <c r="R131"/>
  <c r="T132"/>
  <c r="T131"/>
  <c r="R164"/>
  <c r="BK181"/>
  <c r="J181"/>
  <c r="J105"/>
  <c r="BK196"/>
  <c r="J196"/>
  <c r="J106"/>
  <c r="R196"/>
  <c r="T204"/>
  <c r="P232"/>
  <c r="BK243"/>
  <c r="J243"/>
  <c r="J110"/>
  <c i="17" r="BK131"/>
  <c r="J131"/>
  <c r="J98"/>
  <c r="P131"/>
  <c r="P130"/>
  <c r="T131"/>
  <c r="T143"/>
  <c r="P163"/>
  <c r="BK180"/>
  <c r="J180"/>
  <c r="J105"/>
  <c r="R180"/>
  <c r="T188"/>
  <c r="T216"/>
  <c r="T224"/>
  <c r="T223"/>
  <c i="18" r="P129"/>
  <c r="P128"/>
  <c i="2" r="BK128"/>
  <c r="J128"/>
  <c r="J98"/>
  <c r="T128"/>
  <c r="T127"/>
  <c r="BK160"/>
  <c r="J160"/>
  <c r="J102"/>
  <c r="BK170"/>
  <c r="J170"/>
  <c r="J103"/>
  <c r="P185"/>
  <c r="T193"/>
  <c i="3" r="BK146"/>
  <c r="J146"/>
  <c r="J99"/>
  <c r="P166"/>
  <c r="P165"/>
  <c r="R183"/>
  <c r="R198"/>
  <c r="T198"/>
  <c r="R236"/>
  <c r="R244"/>
  <c r="R243"/>
  <c i="4" r="R131"/>
  <c r="R130"/>
  <c r="R129"/>
  <c r="T131"/>
  <c r="T130"/>
  <c r="P163"/>
  <c r="BK193"/>
  <c r="J193"/>
  <c r="J105"/>
  <c r="P201"/>
  <c r="P229"/>
  <c r="P240"/>
  <c r="P239"/>
  <c i="5" r="R131"/>
  <c r="R130"/>
  <c r="T131"/>
  <c r="T130"/>
  <c r="T163"/>
  <c r="BK178"/>
  <c r="J178"/>
  <c r="J104"/>
  <c r="R201"/>
  <c r="T229"/>
  <c r="BK240"/>
  <c r="BK239"/>
  <c r="J239"/>
  <c r="J108"/>
  <c i="6" r="BK132"/>
  <c r="BK144"/>
  <c r="J144"/>
  <c r="J99"/>
  <c r="T164"/>
  <c r="BK181"/>
  <c r="J181"/>
  <c r="J105"/>
  <c r="P196"/>
  <c r="T196"/>
  <c r="R232"/>
  <c i="7" r="R128"/>
  <c r="R127"/>
  <c r="BK148"/>
  <c r="J148"/>
  <c r="J102"/>
  <c r="R163"/>
  <c r="T202"/>
  <c r="T201"/>
  <c i="8" r="R128"/>
  <c r="R127"/>
  <c r="BK148"/>
  <c r="J148"/>
  <c r="J102"/>
  <c r="BK163"/>
  <c r="J163"/>
  <c r="J103"/>
  <c r="R202"/>
  <c r="R201"/>
  <c i="9" r="T131"/>
  <c r="T143"/>
  <c r="R163"/>
  <c r="R178"/>
  <c r="R193"/>
  <c r="T201"/>
  <c r="T229"/>
  <c r="P237"/>
  <c r="P236"/>
  <c i="10" r="BK131"/>
  <c r="J131"/>
  <c r="J98"/>
  <c r="BK143"/>
  <c r="J143"/>
  <c r="J99"/>
  <c r="T164"/>
  <c r="T179"/>
  <c r="R194"/>
  <c r="T202"/>
  <c r="T230"/>
  <c r="P238"/>
  <c r="P237"/>
  <c i="11" r="BK131"/>
  <c r="J131"/>
  <c r="J98"/>
  <c r="T143"/>
  <c r="P164"/>
  <c r="T179"/>
  <c r="R194"/>
  <c r="P202"/>
  <c r="T230"/>
  <c r="T238"/>
  <c r="T237"/>
  <c i="12" r="T146"/>
  <c r="T131"/>
  <c r="BK166"/>
  <c r="J166"/>
  <c r="J102"/>
  <c r="BK183"/>
  <c r="J183"/>
  <c r="J105"/>
  <c r="BK198"/>
  <c r="J198"/>
  <c r="J106"/>
  <c r="T206"/>
  <c r="T236"/>
  <c r="T244"/>
  <c r="T243"/>
  <c i="13" r="R131"/>
  <c r="R130"/>
  <c r="T143"/>
  <c r="T164"/>
  <c r="T163"/>
  <c r="P181"/>
  <c r="P189"/>
  <c r="P217"/>
  <c r="P228"/>
  <c r="P227"/>
  <c i="14" r="BK147"/>
  <c r="J147"/>
  <c r="J102"/>
  <c r="P186"/>
  <c r="P185"/>
  <c i="15" r="T144"/>
  <c r="BK181"/>
  <c r="J181"/>
  <c r="J105"/>
  <c r="BK204"/>
  <c r="J204"/>
  <c r="J107"/>
  <c r="BK232"/>
  <c r="J232"/>
  <c r="J108"/>
  <c r="BK243"/>
  <c r="J243"/>
  <c r="J110"/>
  <c i="16" r="P144"/>
  <c r="T164"/>
  <c r="R181"/>
  <c r="P196"/>
  <c r="P204"/>
  <c r="T232"/>
  <c r="T243"/>
  <c r="T242"/>
  <c i="17" r="R131"/>
  <c r="R143"/>
  <c r="R163"/>
  <c r="R162"/>
  <c r="P180"/>
  <c r="T180"/>
  <c r="P188"/>
  <c r="BK216"/>
  <c r="J216"/>
  <c r="J107"/>
  <c r="P216"/>
  <c r="P224"/>
  <c r="P223"/>
  <c i="18" r="T129"/>
  <c r="T128"/>
  <c r="BK151"/>
  <c r="J151"/>
  <c r="J103"/>
  <c r="P151"/>
  <c r="P143"/>
  <c r="R151"/>
  <c r="R143"/>
  <c r="T151"/>
  <c r="T143"/>
  <c r="BK166"/>
  <c r="J166"/>
  <c r="J104"/>
  <c r="P166"/>
  <c r="R166"/>
  <c r="T166"/>
  <c r="BK194"/>
  <c r="J194"/>
  <c r="J105"/>
  <c r="P194"/>
  <c r="R194"/>
  <c r="T194"/>
  <c r="BK202"/>
  <c r="J202"/>
  <c r="J107"/>
  <c r="P202"/>
  <c r="P201"/>
  <c r="R202"/>
  <c r="R201"/>
  <c r="T202"/>
  <c r="T201"/>
  <c i="4" r="BF235"/>
  <c r="BF243"/>
  <c r="BK160"/>
  <c r="J160"/>
  <c r="J100"/>
  <c i="5" r="F92"/>
  <c r="BF164"/>
  <c r="BF167"/>
  <c r="BF169"/>
  <c r="BF170"/>
  <c r="BF189"/>
  <c r="BF200"/>
  <c r="BF242"/>
  <c r="BF243"/>
  <c i="6" r="E120"/>
  <c r="BF133"/>
  <c r="BF154"/>
  <c r="BF162"/>
  <c r="BF165"/>
  <c r="BF171"/>
  <c r="BF191"/>
  <c r="BF195"/>
  <c r="BF203"/>
  <c r="BF205"/>
  <c i="7" r="E85"/>
  <c r="J89"/>
  <c r="BF161"/>
  <c r="BK140"/>
  <c r="J140"/>
  <c r="J99"/>
  <c i="8" r="E85"/>
  <c r="J89"/>
  <c r="J122"/>
  <c r="BF133"/>
  <c r="BF149"/>
  <c r="BF158"/>
  <c r="BF170"/>
  <c r="BF204"/>
  <c r="BF206"/>
  <c i="9" r="J91"/>
  <c r="E119"/>
  <c r="F126"/>
  <c r="BF148"/>
  <c r="BF150"/>
  <c r="BF155"/>
  <c r="BF168"/>
  <c r="BF192"/>
  <c r="BF202"/>
  <c r="BF219"/>
  <c r="BF230"/>
  <c r="BF240"/>
  <c r="BF241"/>
  <c i="10" r="E85"/>
  <c r="F92"/>
  <c r="J125"/>
  <c r="BF149"/>
  <c r="BF152"/>
  <c r="BF159"/>
  <c r="BF160"/>
  <c r="BF171"/>
  <c r="BF172"/>
  <c r="BF173"/>
  <c r="BF175"/>
  <c r="BF187"/>
  <c r="BF192"/>
  <c r="BF220"/>
  <c r="BF236"/>
  <c r="BF241"/>
  <c r="BK174"/>
  <c r="J174"/>
  <c r="J103"/>
  <c i="11" r="E85"/>
  <c r="J89"/>
  <c r="F126"/>
  <c r="BF157"/>
  <c r="BF166"/>
  <c r="BF175"/>
  <c r="BF190"/>
  <c r="BK161"/>
  <c r="J161"/>
  <c r="J100"/>
  <c r="BK174"/>
  <c r="J174"/>
  <c r="J103"/>
  <c i="12" r="J89"/>
  <c r="BF137"/>
  <c r="BF151"/>
  <c r="BF156"/>
  <c r="BF161"/>
  <c r="BF169"/>
  <c r="BF170"/>
  <c r="BF173"/>
  <c r="BF182"/>
  <c r="BF191"/>
  <c r="BF194"/>
  <c r="BF207"/>
  <c i="13" r="J91"/>
  <c r="BF144"/>
  <c r="BF149"/>
  <c r="BF151"/>
  <c r="BF180"/>
  <c r="BF188"/>
  <c r="BF211"/>
  <c r="BF229"/>
  <c r="BF230"/>
  <c r="BK161"/>
  <c r="J161"/>
  <c r="J100"/>
  <c r="BK174"/>
  <c r="J174"/>
  <c r="J103"/>
  <c r="BK179"/>
  <c r="J179"/>
  <c r="J104"/>
  <c i="14" r="E85"/>
  <c r="J92"/>
  <c r="F122"/>
  <c r="BF140"/>
  <c r="BF148"/>
  <c r="BF161"/>
  <c r="BF169"/>
  <c r="BF176"/>
  <c r="BF189"/>
  <c r="BK127"/>
  <c r="J127"/>
  <c r="J98"/>
  <c i="15" r="E85"/>
  <c r="J91"/>
  <c r="BF133"/>
  <c r="BF150"/>
  <c r="BF152"/>
  <c r="BF154"/>
  <c r="BF159"/>
  <c r="BF166"/>
  <c r="BF167"/>
  <c r="BF201"/>
  <c r="BF203"/>
  <c r="BF211"/>
  <c r="BF222"/>
  <c r="BF246"/>
  <c i="16" r="BF191"/>
  <c i="2" r="E85"/>
  <c r="J89"/>
  <c r="J92"/>
  <c r="BF129"/>
  <c r="BF145"/>
  <c r="BF149"/>
  <c r="BF150"/>
  <c r="BF153"/>
  <c r="BF162"/>
  <c r="BF164"/>
  <c r="BF167"/>
  <c r="BF180"/>
  <c r="BF183"/>
  <c r="BF194"/>
  <c r="BF200"/>
  <c r="BF215"/>
  <c r="BF227"/>
  <c i="3" r="F92"/>
  <c r="BF137"/>
  <c r="BF161"/>
  <c r="BF168"/>
  <c r="BF171"/>
  <c r="BF175"/>
  <c r="BF193"/>
  <c r="BF203"/>
  <c r="BF207"/>
  <c r="BF242"/>
  <c r="BK163"/>
  <c r="J163"/>
  <c r="J100"/>
  <c i="4" r="F92"/>
  <c r="J126"/>
  <c r="BF144"/>
  <c r="BF149"/>
  <c r="BF152"/>
  <c r="BF153"/>
  <c r="BF155"/>
  <c r="BF172"/>
  <c r="BF188"/>
  <c r="BF200"/>
  <c i="5" r="J126"/>
  <c r="BF132"/>
  <c r="BF155"/>
  <c r="BF159"/>
  <c r="BF165"/>
  <c r="BF166"/>
  <c r="BF168"/>
  <c r="BF174"/>
  <c r="BF186"/>
  <c r="BF191"/>
  <c r="BF202"/>
  <c r="BF215"/>
  <c r="BF223"/>
  <c r="BK160"/>
  <c r="J160"/>
  <c r="J100"/>
  <c i="6" r="J89"/>
  <c r="J126"/>
  <c r="BF150"/>
  <c r="BF151"/>
  <c r="BF153"/>
  <c r="BF166"/>
  <c r="BF168"/>
  <c r="BF169"/>
  <c r="BF180"/>
  <c r="BF189"/>
  <c r="BF222"/>
  <c r="BK174"/>
  <c r="J174"/>
  <c r="J103"/>
  <c r="BK179"/>
  <c r="J179"/>
  <c r="J104"/>
  <c i="7" r="BF141"/>
  <c r="BF149"/>
  <c r="BF159"/>
  <c r="BF164"/>
  <c r="BF197"/>
  <c i="8" r="J123"/>
  <c r="BF161"/>
  <c r="BF203"/>
  <c i="15" r="BF172"/>
  <c r="BF173"/>
  <c r="BF182"/>
  <c r="BF189"/>
  <c r="BF197"/>
  <c r="BF226"/>
  <c r="BK179"/>
  <c r="J179"/>
  <c r="J104"/>
  <c i="16" r="F92"/>
  <c r="J127"/>
  <c r="BF150"/>
  <c r="BF166"/>
  <c r="BF167"/>
  <c r="BF182"/>
  <c r="BF192"/>
  <c r="BF201"/>
  <c r="BF226"/>
  <c r="BK174"/>
  <c r="J174"/>
  <c r="J103"/>
  <c r="BK179"/>
  <c r="J179"/>
  <c r="J104"/>
  <c i="2" r="F92"/>
  <c r="BF158"/>
  <c r="BF163"/>
  <c r="BF165"/>
  <c r="BF169"/>
  <c r="BF184"/>
  <c r="BF186"/>
  <c i="3" r="E85"/>
  <c r="J91"/>
  <c r="BF147"/>
  <c r="BF151"/>
  <c r="BF156"/>
  <c r="BF158"/>
  <c r="BF169"/>
  <c r="BF170"/>
  <c r="BF174"/>
  <c r="BF205"/>
  <c r="BF222"/>
  <c r="BF245"/>
  <c r="BF247"/>
  <c i="4" r="E85"/>
  <c r="BF148"/>
  <c r="BF161"/>
  <c r="BF165"/>
  <c r="BF166"/>
  <c r="BF167"/>
  <c r="BF168"/>
  <c r="BF169"/>
  <c r="BF189"/>
  <c r="BF191"/>
  <c r="BF198"/>
  <c r="BF241"/>
  <c r="BK173"/>
  <c r="J173"/>
  <c r="J103"/>
  <c i="5" r="E85"/>
  <c r="J91"/>
  <c r="J123"/>
  <c r="BF136"/>
  <c r="BF150"/>
  <c r="BF172"/>
  <c r="BF192"/>
  <c r="BF198"/>
  <c r="BF219"/>
  <c r="BF235"/>
  <c r="BF241"/>
  <c r="BF244"/>
  <c r="BK173"/>
  <c r="J173"/>
  <c r="J103"/>
  <c i="6" r="F92"/>
  <c r="J127"/>
  <c r="BF137"/>
  <c r="BF145"/>
  <c r="BF149"/>
  <c r="BF167"/>
  <c r="BF172"/>
  <c r="BF175"/>
  <c r="BF194"/>
  <c r="BF226"/>
  <c r="BF245"/>
  <c r="BF246"/>
  <c i="7" r="F92"/>
  <c r="BF133"/>
  <c r="BF158"/>
  <c r="BF162"/>
  <c r="BF192"/>
  <c r="BF203"/>
  <c r="BF204"/>
  <c r="BF206"/>
  <c r="BK143"/>
  <c i="8" r="BF156"/>
  <c r="BF159"/>
  <c r="BF164"/>
  <c r="BF192"/>
  <c r="BK140"/>
  <c r="J140"/>
  <c r="J99"/>
  <c i="9" r="J92"/>
  <c r="BF136"/>
  <c r="BF152"/>
  <c r="BF161"/>
  <c r="BF166"/>
  <c r="BF169"/>
  <c r="BF170"/>
  <c r="BF179"/>
  <c r="BF186"/>
  <c r="BF198"/>
  <c r="BF215"/>
  <c r="BF223"/>
  <c r="BF239"/>
  <c i="10" r="BF148"/>
  <c r="BF153"/>
  <c r="BF154"/>
  <c r="BF156"/>
  <c r="BF165"/>
  <c r="BF167"/>
  <c r="BF169"/>
  <c r="BF180"/>
  <c r="BF189"/>
  <c r="BF199"/>
  <c r="BF203"/>
  <c r="BF224"/>
  <c r="BF239"/>
  <c r="BF240"/>
  <c i="11" r="J91"/>
  <c r="J92"/>
  <c r="BF136"/>
  <c r="BF154"/>
  <c r="BF173"/>
  <c r="BF180"/>
  <c r="BF187"/>
  <c r="BF195"/>
  <c r="BF209"/>
  <c r="BF236"/>
  <c r="BF240"/>
  <c i="12" r="J92"/>
  <c r="J126"/>
  <c r="BF133"/>
  <c r="BF159"/>
  <c r="BF162"/>
  <c r="BF172"/>
  <c r="BF177"/>
  <c r="BF184"/>
  <c r="BF193"/>
  <c r="BF199"/>
  <c r="BF226"/>
  <c r="BF246"/>
  <c i="13" r="E119"/>
  <c r="F126"/>
  <c r="BF132"/>
  <c r="BF148"/>
  <c r="BF152"/>
  <c r="BF154"/>
  <c r="BF160"/>
  <c r="BF169"/>
  <c r="BF170"/>
  <c r="BF171"/>
  <c r="BF173"/>
  <c r="BF190"/>
  <c r="BF223"/>
  <c i="14" r="J89"/>
  <c r="BF154"/>
  <c r="BF181"/>
  <c r="BF188"/>
  <c i="15" r="BF169"/>
  <c r="BF171"/>
  <c r="BF175"/>
  <c r="BF247"/>
  <c r="BK161"/>
  <c r="J161"/>
  <c r="J100"/>
  <c i="16" r="BF133"/>
  <c r="BF149"/>
  <c r="BF153"/>
  <c r="BF162"/>
  <c r="BF168"/>
  <c r="BF173"/>
  <c r="BF197"/>
  <c r="BF218"/>
  <c i="17" r="J91"/>
  <c r="J123"/>
  <c r="F126"/>
  <c r="BF159"/>
  <c r="BF161"/>
  <c i="2" r="BF141"/>
  <c r="BF148"/>
  <c r="BF161"/>
  <c r="BF168"/>
  <c r="BF171"/>
  <c i="3" r="J89"/>
  <c r="BF133"/>
  <c r="BF153"/>
  <c r="BF155"/>
  <c r="BF164"/>
  <c r="BF182"/>
  <c r="BF197"/>
  <c r="BF213"/>
  <c r="BF226"/>
  <c r="BF230"/>
  <c r="BF246"/>
  <c r="BK176"/>
  <c r="J176"/>
  <c r="J103"/>
  <c i="4" r="J123"/>
  <c r="J125"/>
  <c r="BF136"/>
  <c r="BF156"/>
  <c r="BF158"/>
  <c r="BF164"/>
  <c r="BF170"/>
  <c r="BF171"/>
  <c r="BF179"/>
  <c r="BF186"/>
  <c r="BF208"/>
  <c r="BF223"/>
  <c r="BF244"/>
  <c i="5" r="BF149"/>
  <c r="BF152"/>
  <c r="BF153"/>
  <c r="BF156"/>
  <c r="BF161"/>
  <c r="BF171"/>
  <c r="BF188"/>
  <c r="BF194"/>
  <c r="BF230"/>
  <c i="6" r="BF156"/>
  <c r="BF159"/>
  <c r="BF160"/>
  <c r="BF173"/>
  <c r="BF182"/>
  <c r="BF192"/>
  <c r="BF201"/>
  <c r="BF218"/>
  <c r="BF238"/>
  <c r="BF247"/>
  <c i="7" r="J92"/>
  <c r="BF156"/>
  <c r="BF170"/>
  <c r="BF177"/>
  <c r="BF185"/>
  <c r="BK191"/>
  <c r="J191"/>
  <c r="J104"/>
  <c i="8" r="F92"/>
  <c r="BF129"/>
  <c r="BF141"/>
  <c r="BF181"/>
  <c r="BF205"/>
  <c i="15" r="BF180"/>
  <c r="BF194"/>
  <c r="BF195"/>
  <c r="BF238"/>
  <c r="BK174"/>
  <c r="J174"/>
  <c r="J103"/>
  <c i="16" r="J89"/>
  <c r="BF154"/>
  <c r="BF157"/>
  <c r="BF171"/>
  <c r="BF189"/>
  <c r="BF195"/>
  <c r="BF205"/>
  <c r="BF211"/>
  <c r="BF222"/>
  <c r="BF233"/>
  <c r="BF244"/>
  <c r="BF245"/>
  <c r="BK161"/>
  <c r="J161"/>
  <c r="J100"/>
  <c i="17" r="BF136"/>
  <c r="BF144"/>
  <c r="BF148"/>
  <c r="BF151"/>
  <c r="BF155"/>
  <c r="BF167"/>
  <c r="BF169"/>
  <c r="BF170"/>
  <c r="BF174"/>
  <c r="BF179"/>
  <c r="BF181"/>
  <c r="BF185"/>
  <c r="BF187"/>
  <c r="BF189"/>
  <c r="BF195"/>
  <c r="BF202"/>
  <c r="BF206"/>
  <c r="BF228"/>
  <c i="18" r="J92"/>
  <c r="BF134"/>
  <c r="BF145"/>
  <c r="BF150"/>
  <c r="BF162"/>
  <c r="BF165"/>
  <c r="BF167"/>
  <c r="BF206"/>
  <c r="BK149"/>
  <c r="J149"/>
  <c r="J102"/>
  <c i="2" r="J122"/>
  <c r="BF133"/>
  <c r="BF146"/>
  <c r="BF147"/>
  <c r="BF152"/>
  <c r="BF156"/>
  <c r="BF166"/>
  <c r="BF178"/>
  <c r="BF181"/>
  <c r="BF192"/>
  <c r="BF207"/>
  <c r="BF222"/>
  <c r="BK157"/>
  <c r="J157"/>
  <c r="J100"/>
  <c i="3" r="J92"/>
  <c r="BF162"/>
  <c r="BF172"/>
  <c r="BF184"/>
  <c r="BF196"/>
  <c r="BF199"/>
  <c r="BF248"/>
  <c r="BK181"/>
  <c r="J181"/>
  <c r="J104"/>
  <c i="4" r="BF132"/>
  <c r="BF150"/>
  <c r="BF151"/>
  <c r="BF159"/>
  <c r="BF174"/>
  <c r="BF192"/>
  <c r="BF194"/>
  <c r="BF202"/>
  <c r="BF215"/>
  <c r="BF219"/>
  <c i="8" r="BK143"/>
  <c r="J143"/>
  <c r="J101"/>
  <c i="9" r="BF149"/>
  <c r="BF151"/>
  <c r="BF153"/>
  <c r="BF156"/>
  <c r="BF158"/>
  <c r="BF164"/>
  <c r="BF165"/>
  <c r="BF167"/>
  <c r="BF171"/>
  <c r="BF172"/>
  <c r="BF174"/>
  <c r="BF189"/>
  <c r="BF194"/>
  <c r="BK160"/>
  <c r="J160"/>
  <c r="J100"/>
  <c r="BK173"/>
  <c r="J173"/>
  <c r="J103"/>
  <c i="10" r="J89"/>
  <c r="J92"/>
  <c r="BF144"/>
  <c r="BF151"/>
  <c r="BF162"/>
  <c r="BF166"/>
  <c r="BF168"/>
  <c r="BF170"/>
  <c r="BF190"/>
  <c r="BF209"/>
  <c r="BF231"/>
  <c r="BF242"/>
  <c r="BK161"/>
  <c r="J161"/>
  <c r="J100"/>
  <c i="11" r="BF144"/>
  <c r="BF149"/>
  <c r="BF152"/>
  <c r="BF156"/>
  <c r="BF168"/>
  <c r="BF170"/>
  <c r="BF171"/>
  <c r="BF172"/>
  <c r="BF192"/>
  <c r="BF193"/>
  <c r="BF216"/>
  <c r="BF241"/>
  <c r="BF242"/>
  <c i="12" r="E85"/>
  <c r="F92"/>
  <c r="BF147"/>
  <c r="BF155"/>
  <c r="BF164"/>
  <c r="BF174"/>
  <c r="BF196"/>
  <c r="BF197"/>
  <c r="BF203"/>
  <c r="BF247"/>
  <c r="BF248"/>
  <c r="BK163"/>
  <c r="J163"/>
  <c r="J100"/>
  <c i="13" r="J92"/>
  <c r="BF153"/>
  <c r="BF162"/>
  <c r="BF165"/>
  <c r="BF167"/>
  <c r="BF172"/>
  <c r="BF175"/>
  <c r="BF182"/>
  <c r="BF196"/>
  <c r="BF218"/>
  <c i="14" r="BF128"/>
  <c i="15" r="J92"/>
  <c r="BF137"/>
  <c r="BF145"/>
  <c r="BF149"/>
  <c r="BF156"/>
  <c r="BF160"/>
  <c r="BF165"/>
  <c r="BF168"/>
  <c r="BF191"/>
  <c r="BF192"/>
  <c r="BF205"/>
  <c r="BF218"/>
  <c r="BF244"/>
  <c r="BF245"/>
  <c i="16" r="E120"/>
  <c r="J126"/>
  <c r="BF145"/>
  <c r="BF151"/>
  <c r="BF156"/>
  <c r="BF160"/>
  <c r="BF169"/>
  <c r="BF180"/>
  <c r="BF194"/>
  <c r="BF246"/>
  <c r="BF247"/>
  <c i="17" r="E119"/>
  <c r="J126"/>
  <c r="BF149"/>
  <c r="BF150"/>
  <c r="BF152"/>
  <c r="BF156"/>
  <c r="BF158"/>
  <c r="BF164"/>
  <c r="BF168"/>
  <c r="BF171"/>
  <c r="BF172"/>
  <c r="BF210"/>
  <c r="BF222"/>
  <c r="BF225"/>
  <c r="BF226"/>
  <c r="BK173"/>
  <c r="J173"/>
  <c r="J103"/>
  <c i="18" r="E85"/>
  <c r="J89"/>
  <c r="F92"/>
  <c r="BF159"/>
  <c r="BF180"/>
  <c r="BF184"/>
  <c r="BF188"/>
  <c r="BF195"/>
  <c r="BF200"/>
  <c r="BF203"/>
  <c r="BF205"/>
  <c r="BK141"/>
  <c r="J141"/>
  <c r="J99"/>
  <c i="2" r="BF155"/>
  <c r="BF190"/>
  <c r="BF211"/>
  <c i="3" r="BF152"/>
  <c r="BF154"/>
  <c r="BF159"/>
  <c r="BF167"/>
  <c r="BF173"/>
  <c r="BF177"/>
  <c r="BF191"/>
  <c r="BF194"/>
  <c r="BF237"/>
  <c i="4" r="BF230"/>
  <c r="BF242"/>
  <c i="5" r="BF144"/>
  <c r="BF148"/>
  <c r="BF151"/>
  <c r="BF158"/>
  <c r="BF179"/>
  <c r="BF208"/>
  <c i="6" r="BF152"/>
  <c r="BF157"/>
  <c r="BF170"/>
  <c r="BF197"/>
  <c r="BF211"/>
  <c r="BF233"/>
  <c r="BF244"/>
  <c r="BK161"/>
  <c r="J161"/>
  <c r="J100"/>
  <c i="7" r="J91"/>
  <c r="BF129"/>
  <c r="BF144"/>
  <c r="BF181"/>
  <c r="BF205"/>
  <c i="8" r="BF144"/>
  <c r="BF162"/>
  <c r="BF177"/>
  <c r="BF185"/>
  <c r="BF197"/>
  <c r="BK191"/>
  <c r="J191"/>
  <c r="J104"/>
  <c i="9" r="J89"/>
  <c r="BF132"/>
  <c r="BF144"/>
  <c r="BF159"/>
  <c r="BF188"/>
  <c r="BF191"/>
  <c r="BF200"/>
  <c r="BF208"/>
  <c r="BF235"/>
  <c r="BF238"/>
  <c i="10" r="BF132"/>
  <c r="BF136"/>
  <c r="BF157"/>
  <c r="BF193"/>
  <c r="BF195"/>
  <c r="BF201"/>
  <c r="BF216"/>
  <c i="11" r="BF132"/>
  <c r="BF148"/>
  <c r="BF151"/>
  <c r="BF153"/>
  <c r="BF159"/>
  <c r="BF160"/>
  <c r="BF162"/>
  <c r="BF165"/>
  <c r="BF167"/>
  <c r="BF169"/>
  <c r="BF189"/>
  <c r="BF199"/>
  <c r="BF201"/>
  <c r="BF203"/>
  <c r="BF220"/>
  <c r="BF224"/>
  <c r="BF231"/>
  <c r="BF239"/>
  <c i="12" r="BF152"/>
  <c r="BF153"/>
  <c r="BF154"/>
  <c r="BF158"/>
  <c r="BF167"/>
  <c r="BF168"/>
  <c r="BF171"/>
  <c r="BF175"/>
  <c r="BF205"/>
  <c r="BF213"/>
  <c r="BF222"/>
  <c r="BF230"/>
  <c r="BF237"/>
  <c r="BF242"/>
  <c r="BF245"/>
  <c r="BK176"/>
  <c r="J176"/>
  <c r="J103"/>
  <c r="BK181"/>
  <c r="J181"/>
  <c r="J104"/>
  <c i="13" r="J89"/>
  <c r="BF136"/>
  <c r="BF156"/>
  <c r="BF157"/>
  <c r="BF159"/>
  <c r="BF166"/>
  <c r="BF168"/>
  <c r="BF186"/>
  <c r="BF203"/>
  <c r="BF207"/>
  <c r="BF231"/>
  <c r="BF232"/>
  <c i="14" r="J91"/>
  <c r="BF132"/>
  <c r="BF143"/>
  <c r="BF165"/>
  <c r="BF187"/>
  <c r="BF190"/>
  <c r="BK139"/>
  <c r="J139"/>
  <c r="J99"/>
  <c r="BK142"/>
  <c r="BK175"/>
  <c r="J175"/>
  <c r="J103"/>
  <c i="15" r="J89"/>
  <c r="F92"/>
  <c r="BF151"/>
  <c r="BF153"/>
  <c r="BF157"/>
  <c r="BF162"/>
  <c r="BF170"/>
  <c r="BF233"/>
  <c i="16" r="BF137"/>
  <c r="BF152"/>
  <c r="BF159"/>
  <c r="BF165"/>
  <c r="BF170"/>
  <c r="BF172"/>
  <c r="BF175"/>
  <c r="BF203"/>
  <c r="BF238"/>
  <c i="17" r="BF132"/>
  <c r="BF153"/>
  <c r="BF165"/>
  <c r="BF166"/>
  <c r="BF217"/>
  <c r="BF227"/>
  <c r="BK160"/>
  <c r="J160"/>
  <c r="J100"/>
  <c r="BK178"/>
  <c r="J178"/>
  <c r="J104"/>
  <c i="18" r="J91"/>
  <c r="BF130"/>
  <c r="BF142"/>
  <c r="BF152"/>
  <c r="BF161"/>
  <c r="BF164"/>
  <c r="BF173"/>
  <c r="BF204"/>
  <c r="BK144"/>
  <c r="J144"/>
  <c r="J101"/>
  <c i="8" r="F36"/>
  <c i="1" r="BC101"/>
  <c i="11" r="F37"/>
  <c i="1" r="BD104"/>
  <c i="14" r="F33"/>
  <c i="1" r="AZ107"/>
  <c i="4" r="J33"/>
  <c i="1" r="AV97"/>
  <c i="6" r="F33"/>
  <c i="1" r="AZ99"/>
  <c i="7" r="F33"/>
  <c i="1" r="AZ100"/>
  <c i="15" r="J33"/>
  <c i="1" r="AV108"/>
  <c i="4" r="F33"/>
  <c i="1" r="AZ97"/>
  <c i="8" r="F37"/>
  <c i="1" r="BD101"/>
  <c i="11" r="F35"/>
  <c i="1" r="BB104"/>
  <c i="15" r="F36"/>
  <c i="1" r="BC108"/>
  <c i="5" r="F33"/>
  <c i="1" r="AZ98"/>
  <c i="3" r="F35"/>
  <c i="1" r="BB96"/>
  <c i="9" r="F35"/>
  <c i="1" r="BB102"/>
  <c i="16" r="F36"/>
  <c i="1" r="BC109"/>
  <c i="18" r="J33"/>
  <c i="1" r="AV111"/>
  <c i="12" r="J33"/>
  <c i="1" r="AV105"/>
  <c i="14" r="F37"/>
  <c i="1" r="BD107"/>
  <c i="18" r="F33"/>
  <c i="1" r="AZ111"/>
  <c i="5" r="F35"/>
  <c i="1" r="BB98"/>
  <c i="7" r="J33"/>
  <c i="1" r="AV100"/>
  <c i="9" r="F37"/>
  <c i="1" r="BD102"/>
  <c i="13" r="F37"/>
  <c i="1" r="BD106"/>
  <c i="4" r="F37"/>
  <c i="1" r="BD97"/>
  <c i="6" r="F37"/>
  <c i="1" r="BD99"/>
  <c i="9" r="J33"/>
  <c i="1" r="AV102"/>
  <c i="2" r="F36"/>
  <c i="1" r="BC95"/>
  <c i="2" r="F37"/>
  <c i="1" r="BD95"/>
  <c i="17" r="F33"/>
  <c i="1" r="AZ110"/>
  <c i="6" r="F36"/>
  <c i="1" r="BC99"/>
  <c i="10" r="F36"/>
  <c i="1" r="BC103"/>
  <c i="17" r="F35"/>
  <c i="1" r="BB110"/>
  <c i="6" r="J33"/>
  <c i="1" r="AV99"/>
  <c i="11" r="F33"/>
  <c i="1" r="AZ104"/>
  <c i="14" r="F36"/>
  <c i="1" r="BC107"/>
  <c i="3" r="J33"/>
  <c i="1" r="AV96"/>
  <c i="7" r="F35"/>
  <c i="1" r="BB100"/>
  <c i="10" r="F37"/>
  <c i="1" r="BD103"/>
  <c i="13" r="F33"/>
  <c i="1" r="AZ106"/>
  <c i="16" r="F37"/>
  <c i="1" r="BD109"/>
  <c i="15" r="F35"/>
  <c i="1" r="BB108"/>
  <c i="8" r="J33"/>
  <c i="1" r="AV101"/>
  <c i="13" r="J33"/>
  <c i="1" r="AV106"/>
  <c i="15" r="F37"/>
  <c i="1" r="BD108"/>
  <c i="18" r="F35"/>
  <c i="1" r="BB111"/>
  <c i="9" r="F36"/>
  <c i="1" r="BC102"/>
  <c i="15" r="F33"/>
  <c i="1" r="AZ108"/>
  <c i="7" r="F37"/>
  <c i="1" r="BD100"/>
  <c i="10" r="F35"/>
  <c i="1" r="BB103"/>
  <c i="12" r="F33"/>
  <c i="1" r="AZ105"/>
  <c i="2" r="F35"/>
  <c i="1" r="BB95"/>
  <c i="5" r="J33"/>
  <c i="1" r="AV98"/>
  <c i="7" r="F36"/>
  <c i="1" r="BC100"/>
  <c i="3" r="F37"/>
  <c i="1" r="BD96"/>
  <c i="14" r="F35"/>
  <c i="1" r="BB107"/>
  <c i="17" r="F36"/>
  <c i="1" r="BC110"/>
  <c i="13" r="F36"/>
  <c i="1" r="BC106"/>
  <c i="3" r="F33"/>
  <c i="1" r="AZ96"/>
  <c i="16" r="J33"/>
  <c i="1" r="AV109"/>
  <c i="18" r="F36"/>
  <c i="1" r="BC111"/>
  <c i="6" r="F35"/>
  <c i="1" r="BB99"/>
  <c i="3" r="F36"/>
  <c i="1" r="BC96"/>
  <c i="5" r="F37"/>
  <c i="1" r="BD98"/>
  <c i="11" r="J33"/>
  <c i="1" r="AV104"/>
  <c i="13" r="F35"/>
  <c i="1" r="BB106"/>
  <c i="16" r="F33"/>
  <c i="1" r="AZ109"/>
  <c i="4" r="F35"/>
  <c i="1" r="BB97"/>
  <c i="18" r="F37"/>
  <c i="1" r="BD111"/>
  <c i="8" r="F35"/>
  <c i="1" r="BB101"/>
  <c i="9" r="F33"/>
  <c i="1" r="AZ102"/>
  <c i="17" r="F37"/>
  <c i="1" r="BD110"/>
  <c i="2" r="F33"/>
  <c i="1" r="AZ95"/>
  <c i="8" r="F33"/>
  <c i="1" r="AZ101"/>
  <c i="11" r="F36"/>
  <c i="1" r="BC104"/>
  <c i="17" r="J33"/>
  <c i="1" r="AV110"/>
  <c i="10" r="F33"/>
  <c i="1" r="AZ103"/>
  <c i="12" r="F35"/>
  <c i="1" r="BB105"/>
  <c i="4" r="F36"/>
  <c i="1" r="BC97"/>
  <c i="12" r="F37"/>
  <c i="1" r="BD105"/>
  <c i="14" r="J33"/>
  <c i="1" r="AV107"/>
  <c i="2" r="J33"/>
  <c i="1" r="AV95"/>
  <c i="5" r="F36"/>
  <c i="1" r="BC98"/>
  <c i="10" r="J33"/>
  <c i="1" r="AV103"/>
  <c i="12" r="F36"/>
  <c i="1" r="BC105"/>
  <c i="16" r="F35"/>
  <c i="1" r="BB109"/>
  <c i="18" l="1" r="T127"/>
  <c i="10" r="T163"/>
  <c i="18" r="P127"/>
  <c i="1" r="AU111"/>
  <c i="16" r="R163"/>
  <c i="15" r="T131"/>
  <c i="6" r="P163"/>
  <c i="2" r="T159"/>
  <c i="15" r="T163"/>
  <c i="6" r="P131"/>
  <c r="P130"/>
  <c i="1" r="AU99"/>
  <c i="5" r="R162"/>
  <c i="4" r="T162"/>
  <c r="P130"/>
  <c i="15" r="R131"/>
  <c r="R130"/>
  <c i="9" r="R162"/>
  <c i="7" r="R126"/>
  <c i="16" r="P131"/>
  <c i="13" r="T130"/>
  <c r="T129"/>
  <c i="10" r="R163"/>
  <c i="17" r="BK162"/>
  <c r="J162"/>
  <c r="J101"/>
  <c i="12" r="P165"/>
  <c r="P130"/>
  <c i="1" r="AU105"/>
  <c i="11" r="R163"/>
  <c i="9" r="R130"/>
  <c r="R129"/>
  <c i="8" r="BK127"/>
  <c i="7" r="T126"/>
  <c i="3" r="T165"/>
  <c i="15" r="P163"/>
  <c i="12" r="T165"/>
  <c i="9" r="P130"/>
  <c r="P129"/>
  <c i="1" r="AU102"/>
  <c i="8" r="P126"/>
  <c i="1" r="AU101"/>
  <c i="11" r="P163"/>
  <c i="9" r="T130"/>
  <c i="8" r="R126"/>
  <c i="6" r="BK131"/>
  <c r="J131"/>
  <c r="J97"/>
  <c i="5" r="R129"/>
  <c i="2" r="T126"/>
  <c i="17" r="P162"/>
  <c r="T130"/>
  <c i="16" r="R130"/>
  <c r="BK163"/>
  <c r="J163"/>
  <c r="J101"/>
  <c i="10" r="P163"/>
  <c i="2" r="P127"/>
  <c i="9" r="BK162"/>
  <c r="J162"/>
  <c r="J101"/>
  <c i="6" r="T131"/>
  <c i="5" r="T162"/>
  <c i="4" r="T129"/>
  <c i="17" r="P129"/>
  <c i="1" r="AU110"/>
  <c i="13" r="R163"/>
  <c r="R129"/>
  <c i="2" r="P159"/>
  <c i="17" r="T162"/>
  <c i="6" r="R163"/>
  <c i="3" r="T130"/>
  <c i="15" r="BK131"/>
  <c r="J131"/>
  <c r="J97"/>
  <c i="13" r="BK163"/>
  <c r="J163"/>
  <c r="J101"/>
  <c r="BK130"/>
  <c r="BK129"/>
  <c r="J129"/>
  <c i="10" r="BK163"/>
  <c r="J163"/>
  <c r="J101"/>
  <c i="9" r="T162"/>
  <c i="14" r="BK141"/>
  <c r="J141"/>
  <c r="J100"/>
  <c i="16" r="T163"/>
  <c i="12" r="T130"/>
  <c i="16" r="T130"/>
  <c i="11" r="R130"/>
  <c r="R129"/>
  <c i="10" r="T129"/>
  <c i="8" r="T126"/>
  <c i="5" r="P162"/>
  <c i="13" r="P163"/>
  <c r="P130"/>
  <c r="P129"/>
  <c i="1" r="AU106"/>
  <c i="11" r="T130"/>
  <c i="5" r="BK162"/>
  <c r="J162"/>
  <c r="J101"/>
  <c i="12" r="R130"/>
  <c i="11" r="BK163"/>
  <c r="J163"/>
  <c r="J101"/>
  <c r="P130"/>
  <c r="P129"/>
  <c i="1" r="AU104"/>
  <c i="7" r="BK142"/>
  <c r="J142"/>
  <c r="J100"/>
  <c i="17" r="R130"/>
  <c r="R129"/>
  <c i="6" r="T163"/>
  <c i="5" r="T129"/>
  <c i="4" r="P162"/>
  <c i="15" r="P130"/>
  <c i="1" r="AU108"/>
  <c i="11" r="T163"/>
  <c i="18" r="R127"/>
  <c i="16" r="P163"/>
  <c i="2" r="R159"/>
  <c r="R126"/>
  <c i="10" r="R129"/>
  <c i="6" r="BK163"/>
  <c r="J163"/>
  <c r="J101"/>
  <c i="3" r="R165"/>
  <c r="R130"/>
  <c i="10" r="P130"/>
  <c r="P129"/>
  <c i="1" r="AU103"/>
  <c i="7" r="P126"/>
  <c i="1" r="AU100"/>
  <c i="6" r="R131"/>
  <c r="R130"/>
  <c i="5" r="P130"/>
  <c r="P129"/>
  <c i="1" r="AU98"/>
  <c i="3" r="BK131"/>
  <c r="J131"/>
  <c r="J97"/>
  <c i="4" r="BK162"/>
  <c r="J162"/>
  <c r="J101"/>
  <c i="5" r="J163"/>
  <c r="J102"/>
  <c i="6" r="J132"/>
  <c r="J98"/>
  <c r="J164"/>
  <c r="J102"/>
  <c i="7" r="BK201"/>
  <c r="J201"/>
  <c r="J105"/>
  <c i="8" r="BK142"/>
  <c r="J142"/>
  <c r="J100"/>
  <c i="9" r="BK130"/>
  <c r="J130"/>
  <c r="J97"/>
  <c r="BK236"/>
  <c r="J236"/>
  <c r="J108"/>
  <c i="10" r="J164"/>
  <c r="J102"/>
  <c i="11" r="J164"/>
  <c r="J102"/>
  <c r="BK237"/>
  <c r="J237"/>
  <c r="J108"/>
  <c i="12" r="BK131"/>
  <c r="J131"/>
  <c r="J97"/>
  <c i="13" r="J131"/>
  <c r="J98"/>
  <c r="J164"/>
  <c r="J102"/>
  <c i="15" r="J132"/>
  <c r="J98"/>
  <c i="2" r="BK127"/>
  <c r="J127"/>
  <c r="J97"/>
  <c r="BK159"/>
  <c r="J159"/>
  <c r="J101"/>
  <c i="3" r="BK165"/>
  <c r="J165"/>
  <c r="J101"/>
  <c i="4" r="BK239"/>
  <c r="J239"/>
  <c r="J108"/>
  <c i="5" r="BK130"/>
  <c r="J130"/>
  <c r="J97"/>
  <c r="J240"/>
  <c r="J109"/>
  <c i="7" r="J143"/>
  <c r="J101"/>
  <c i="3" r="BK243"/>
  <c r="J243"/>
  <c r="J109"/>
  <c i="6" r="BK242"/>
  <c r="J242"/>
  <c r="J109"/>
  <c i="7" r="BK127"/>
  <c r="J127"/>
  <c r="J97"/>
  <c i="8" r="J128"/>
  <c r="J98"/>
  <c r="J202"/>
  <c r="J106"/>
  <c i="9" r="J163"/>
  <c r="J102"/>
  <c i="10" r="BK237"/>
  <c r="J237"/>
  <c r="J108"/>
  <c i="12" r="BK165"/>
  <c r="J165"/>
  <c r="J101"/>
  <c i="14" r="BK126"/>
  <c r="J126"/>
  <c r="J97"/>
  <c i="15" r="BK242"/>
  <c r="J242"/>
  <c r="J109"/>
  <c i="16" r="J164"/>
  <c r="J102"/>
  <c i="4" r="BK130"/>
  <c r="BK129"/>
  <c r="J129"/>
  <c r="J96"/>
  <c i="15" r="BK163"/>
  <c r="J163"/>
  <c r="J101"/>
  <c i="16" r="BK131"/>
  <c i="17" r="J163"/>
  <c r="J102"/>
  <c i="18" r="BK143"/>
  <c r="J143"/>
  <c r="J100"/>
  <c i="11" r="BK130"/>
  <c r="J130"/>
  <c r="J97"/>
  <c i="12" r="BK243"/>
  <c r="J243"/>
  <c r="J109"/>
  <c i="13" r="J228"/>
  <c r="J109"/>
  <c i="14" r="J142"/>
  <c r="J101"/>
  <c r="BK185"/>
  <c r="J185"/>
  <c r="J104"/>
  <c i="16" r="BK242"/>
  <c r="J242"/>
  <c r="J109"/>
  <c i="17" r="J224"/>
  <c r="J109"/>
  <c i="18" r="BK128"/>
  <c r="J128"/>
  <c r="J97"/>
  <c i="10" r="BK130"/>
  <c r="J130"/>
  <c r="J97"/>
  <c i="17" r="BK130"/>
  <c r="J130"/>
  <c r="J97"/>
  <c i="18" r="BK201"/>
  <c r="J201"/>
  <c r="J106"/>
  <c i="15" r="J34"/>
  <c i="1" r="AW108"/>
  <c r="AT108"/>
  <c i="9" r="J34"/>
  <c i="1" r="AW102"/>
  <c r="AT102"/>
  <c i="16" r="J34"/>
  <c i="1" r="AW109"/>
  <c r="AT109"/>
  <c r="AZ94"/>
  <c r="AV94"/>
  <c r="AK29"/>
  <c i="11" r="J34"/>
  <c i="1" r="AW104"/>
  <c r="AT104"/>
  <c i="13" r="J30"/>
  <c i="1" r="AG106"/>
  <c i="6" r="F34"/>
  <c i="1" r="BA99"/>
  <c i="10" r="F34"/>
  <c i="1" r="BA103"/>
  <c i="17" r="J34"/>
  <c i="1" r="AW110"/>
  <c r="AT110"/>
  <c i="7" r="J34"/>
  <c i="1" r="AW100"/>
  <c r="AT100"/>
  <c i="14" r="J34"/>
  <c i="1" r="AW107"/>
  <c r="AT107"/>
  <c i="4" r="F34"/>
  <c i="1" r="BA97"/>
  <c i="5" r="J34"/>
  <c i="1" r="AW98"/>
  <c r="AT98"/>
  <c i="6" r="J34"/>
  <c i="1" r="AW99"/>
  <c r="AT99"/>
  <c i="18" r="J34"/>
  <c i="1" r="AW111"/>
  <c r="AT111"/>
  <c r="BB94"/>
  <c r="AX94"/>
  <c i="11" r="F34"/>
  <c i="1" r="BA104"/>
  <c r="BD94"/>
  <c r="W33"/>
  <c i="16" r="F34"/>
  <c i="1" r="BA109"/>
  <c i="12" r="F34"/>
  <c i="1" r="BA105"/>
  <c i="10" r="J34"/>
  <c i="1" r="AW103"/>
  <c r="AT103"/>
  <c i="17" r="F34"/>
  <c i="1" r="BA110"/>
  <c i="4" r="J34"/>
  <c i="1" r="AW97"/>
  <c r="AT97"/>
  <c i="13" r="J34"/>
  <c i="1" r="AW106"/>
  <c r="AT106"/>
  <c i="14" r="F34"/>
  <c i="1" r="BA107"/>
  <c i="2" r="J34"/>
  <c i="1" r="AW95"/>
  <c r="AT95"/>
  <c r="BC94"/>
  <c r="AY94"/>
  <c i="5" r="F34"/>
  <c i="1" r="BA98"/>
  <c i="7" r="F34"/>
  <c i="1" r="BA100"/>
  <c i="12" r="J34"/>
  <c i="1" r="AW105"/>
  <c r="AT105"/>
  <c i="2" r="F34"/>
  <c i="1" r="BA95"/>
  <c i="8" r="J34"/>
  <c i="1" r="AW101"/>
  <c r="AT101"/>
  <c i="15" r="F34"/>
  <c i="1" r="BA108"/>
  <c i="13" r="F34"/>
  <c i="1" r="BA106"/>
  <c i="8" r="F34"/>
  <c i="1" r="BA101"/>
  <c i="3" r="J34"/>
  <c i="1" r="AW96"/>
  <c r="AT96"/>
  <c i="3" r="F34"/>
  <c i="1" r="BA96"/>
  <c i="9" r="F34"/>
  <c i="1" r="BA102"/>
  <c i="18" r="F34"/>
  <c i="1" r="BA111"/>
  <c i="11" l="1" r="T129"/>
  <c i="6" r="T130"/>
  <c i="9" r="T129"/>
  <c i="16" r="BK130"/>
  <c r="J130"/>
  <c i="17" r="T129"/>
  <c i="16" r="P130"/>
  <c i="1" r="AU109"/>
  <c i="4" r="P129"/>
  <c i="1" r="AU97"/>
  <c i="15" r="T130"/>
  <c i="2" r="P126"/>
  <c i="1" r="AU95"/>
  <c i="8" r="BK126"/>
  <c r="J126"/>
  <c r="J96"/>
  <c i="13" r="J39"/>
  <c i="6" r="BK130"/>
  <c r="J130"/>
  <c r="J96"/>
  <c i="8" r="J127"/>
  <c r="J97"/>
  <c i="10" r="BK129"/>
  <c r="J129"/>
  <c r="J96"/>
  <c i="13" r="J96"/>
  <c r="J130"/>
  <c r="J97"/>
  <c i="14" r="BK125"/>
  <c r="J125"/>
  <c r="J96"/>
  <c i="15" r="BK130"/>
  <c r="J130"/>
  <c r="J96"/>
  <c i="7" r="BK126"/>
  <c r="J126"/>
  <c r="J96"/>
  <c i="16" r="J131"/>
  <c r="J97"/>
  <c i="4" r="J130"/>
  <c r="J97"/>
  <c i="11" r="BK129"/>
  <c r="J129"/>
  <c i="12" r="BK130"/>
  <c r="J130"/>
  <c i="3" r="BK130"/>
  <c r="J130"/>
  <c i="17" r="BK129"/>
  <c r="J129"/>
  <c r="J96"/>
  <c i="2" r="BK126"/>
  <c r="J126"/>
  <c i="9" r="BK129"/>
  <c r="J129"/>
  <c i="5" r="BK129"/>
  <c r="J129"/>
  <c r="J96"/>
  <c i="18" r="BK127"/>
  <c r="J127"/>
  <c r="J96"/>
  <c i="1" r="AN106"/>
  <c r="BA94"/>
  <c r="W30"/>
  <c i="3" r="J30"/>
  <c i="1" r="AG96"/>
  <c r="AN96"/>
  <c i="16" r="J30"/>
  <c i="1" r="AG109"/>
  <c r="AN109"/>
  <c r="W31"/>
  <c i="2" r="J30"/>
  <c i="1" r="AG95"/>
  <c r="AN95"/>
  <c i="12" r="J30"/>
  <c i="1" r="AG105"/>
  <c r="AN105"/>
  <c r="W29"/>
  <c i="11" r="J30"/>
  <c i="1" r="AG104"/>
  <c r="AN104"/>
  <c i="9" r="J30"/>
  <c i="1" r="AG102"/>
  <c r="AN102"/>
  <c i="4" r="J30"/>
  <c i="1" r="AG97"/>
  <c r="AN97"/>
  <c r="W32"/>
  <c i="9" l="1" r="J96"/>
  <c i="11" r="J96"/>
  <c i="12" r="J96"/>
  <c i="3" r="J96"/>
  <c i="2" r="J39"/>
  <c i="12" r="J39"/>
  <c i="2" r="J96"/>
  <c i="16" r="J96"/>
  <c i="4" r="J39"/>
  <c i="9" r="J39"/>
  <c i="11" r="J39"/>
  <c i="16" r="J39"/>
  <c i="3" r="J39"/>
  <c i="6" r="J30"/>
  <c i="1" r="AG99"/>
  <c r="AN99"/>
  <c i="8" r="J30"/>
  <c i="1" r="AG101"/>
  <c r="AN101"/>
  <c i="15" r="J30"/>
  <c i="1" r="AG108"/>
  <c r="AN108"/>
  <c i="7" r="J30"/>
  <c i="1" r="AG100"/>
  <c r="AN100"/>
  <c r="AW94"/>
  <c r="AK30"/>
  <c i="5" r="J30"/>
  <c i="1" r="AG98"/>
  <c r="AN98"/>
  <c i="14" r="J30"/>
  <c i="1" r="AG107"/>
  <c r="AN107"/>
  <c i="17" r="J30"/>
  <c i="1" r="AG110"/>
  <c r="AN110"/>
  <c i="10" r="J30"/>
  <c i="1" r="AG103"/>
  <c r="AN103"/>
  <c i="18" r="J30"/>
  <c i="1" r="AG111"/>
  <c r="AN111"/>
  <c r="AU94"/>
  <c i="5" l="1" r="J39"/>
  <c i="6" r="J39"/>
  <c i="7" r="J39"/>
  <c i="10" r="J39"/>
  <c i="17" r="J39"/>
  <c i="18" r="J39"/>
  <c i="14" r="J39"/>
  <c i="8" r="J39"/>
  <c i="15" r="J39"/>
  <c i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<sst xmlns="http://schemas.openxmlformats.org/spreadsheetml/2006/main">
  <si>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</si>
  <si>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</si>
  <si>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</si>
  <si>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</si>
  <si>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{c7466d24-b98f-4ac7-948b-47b357339663}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</si>
  <si>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</si>
  <si>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</si>
  <si>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</si>
  <si>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</si>
  <si>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</si>
  <si>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</si>
  <si>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</si>
  <si>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</si>
  <si>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01-3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</si>
  <si>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</si>
  <si>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</si>
  <si>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Stavebné opravy v triedach - SPŠ elektrotechnická, Komenského 44, 040 01 Košice</t>
  </si>
  <si>
    <t>JKSO:</t>
  </si>
  <si>
    <t>KS:</t>
  </si>
  <si>
    <t>Miesto:</t>
  </si>
  <si>
    <t>Komenského 44, 040 01 Košice</t>
  </si>
  <si>
    <t>Dátum:</t>
  </si>
  <si>
    <t>25. 10. 2020</t>
  </si>
  <si>
    <t>Objednávateľ:</t>
  </si>
  <si>
    <t>IČO:</t>
  </si>
  <si>
    <t xml:space="preserve"> SPŠ elektrotechnická, Komenského 44, 04001 Košice</t>
  </si>
  <si>
    <t>IČ DPH:</t>
  </si>
  <si>
    <t>Zhotoviteľ:</t>
  </si>
  <si>
    <t>Vyplň údaj</t>
  </si>
  <si>
    <t>Projektant:</t>
  </si>
  <si>
    <t>True</t>
  </si>
  <si>
    <t xml:space="preserve"> 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</si>
  <si>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</si>
  <si>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</si>
  <si>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</si>
  <si>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</si>
  <si>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</si>
  <si>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</si>
  <si>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</si>
  <si>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</si>
  <si>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</si>
  <si>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</si>
  <si>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</si>
  <si>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</si>
  <si>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</si>
  <si>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</si>
  <si>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</si>
  <si>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</si>
  <si>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</si>
  <si>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</si>
  <si>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</si>
  <si>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</si>
  <si>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</si>
  <si>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</si>
  <si>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</si>
  <si>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</si>
  <si>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</si>
  <si>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</si>
  <si>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</si>
  <si>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</si>
  <si>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</si>
  <si>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</si>
  <si>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</si>
  <si>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</si>
  <si>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</si>
  <si>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</si>
  <si>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</si>
  <si>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</si>
  <si>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</si>
  <si>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</si>
  <si>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</si>
  <si>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</si>
  <si>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</si>
  <si>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</si>
  <si>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</si>
  <si>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</si>
  <si>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</si>
  <si>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</si>
  <si>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</si>
  <si>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03</t>
  </si>
  <si>
    <t>Trieda č.24</t>
  </si>
  <si>
    <t>STA</t>
  </si>
  <si>
    <t>1</t>
  </si>
  <si>
    <t>{01f29e40-d518-4f7c-bdc1-a02738881dd5}</t>
  </si>
  <si>
    <t>04</t>
  </si>
  <si>
    <t>Trieda č.25</t>
  </si>
  <si>
    <t>{da89bc24-e313-42d4-997e-9dea13609e73}</t>
  </si>
  <si>
    <t>05</t>
  </si>
  <si>
    <t>Trieda č.26a</t>
  </si>
  <si>
    <t>{50826d53-8985-4846-9933-8d126442be52}</t>
  </si>
  <si>
    <t>06</t>
  </si>
  <si>
    <t>Trieda č.26b</t>
  </si>
  <si>
    <t>{0661f9d6-f30d-4e4d-b5a0-ad378a446126}</t>
  </si>
  <si>
    <t>07</t>
  </si>
  <si>
    <t>Trieda č.27</t>
  </si>
  <si>
    <t>{1b550b53-0b33-4de5-8724-a93106ff7deb}</t>
  </si>
  <si>
    <t>08</t>
  </si>
  <si>
    <t>Trieda č.28b</t>
  </si>
  <si>
    <t>{40030359-255b-4c6d-8058-7a4be2c439db}</t>
  </si>
  <si>
    <t>09</t>
  </si>
  <si>
    <t>Trieda č.28a</t>
  </si>
  <si>
    <t>{da9d2e1a-be94-4da9-bcb6-6dc6bef40534}</t>
  </si>
  <si>
    <t>10</t>
  </si>
  <si>
    <t>Trieda č.29</t>
  </si>
  <si>
    <t>{c715744a-7b27-4670-8177-c3c58ff4278c}</t>
  </si>
  <si>
    <t>11</t>
  </si>
  <si>
    <t>Trieda č.30</t>
  </si>
  <si>
    <t>{569f691e-ec8f-4063-9c66-901008c737d2}</t>
  </si>
  <si>
    <t>12</t>
  </si>
  <si>
    <t>Trieda č.36</t>
  </si>
  <si>
    <t>{ad1c97da-9bc6-4c8f-b06a-163c9bb6cc0e}</t>
  </si>
  <si>
    <t>13</t>
  </si>
  <si>
    <t>Trieda č.37</t>
  </si>
  <si>
    <t>{d58b392a-5da9-435e-a3c8-62bb3ce2c5cb}</t>
  </si>
  <si>
    <t>14</t>
  </si>
  <si>
    <t>Trieda č.38a</t>
  </si>
  <si>
    <t>{0ded260c-0e94-4f62-8a18-db47a7fb69f3}</t>
  </si>
  <si>
    <t>15</t>
  </si>
  <si>
    <t>Trieda č.38b</t>
  </si>
  <si>
    <t>{8ad75f33-8cd3-4ff8-b18d-6a4759bca069}</t>
  </si>
  <si>
    <t>16</t>
  </si>
  <si>
    <t>Trieda č.39</t>
  </si>
  <si>
    <t>{c71b20c8-93f1-4270-ba7c-179930486c60}</t>
  </si>
  <si>
    <t>17</t>
  </si>
  <si>
    <t>Trieda č.40</t>
  </si>
  <si>
    <t>{74b85817-1ed7-4cbb-9587-18b31398e163}</t>
  </si>
  <si>
    <t>18</t>
  </si>
  <si>
    <t>Trieda č.41a</t>
  </si>
  <si>
    <t>{aa2709af-424b-4dd0-a99f-5c9898ac3233}</t>
  </si>
  <si>
    <t>19</t>
  </si>
  <si>
    <t>Trieda č.41b</t>
  </si>
  <si>
    <t>{d962aaba-0ef0-4a3a-88c0-3ee3e0ae9172}</t>
  </si>
  <si>
    <t>KRYCÍ LIST ROZPOČTU</t>
  </si>
  <si>
    <t>Objekt:</t>
  </si>
  <si>
    <t>03 - Trieda č.24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</si>
  <si>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</si>
  <si>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</si>
  <si>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</si>
  <si>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</si>
  <si>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</si>
  <si>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</si>
  <si>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</si>
  <si>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</si>
  <si>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</si>
  <si>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</si>
  <si>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725 - Zdravotechnika - zariaďovacie predmety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</si>
  <si>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</si>
  <si>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</si>
  <si>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</si>
  <si>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</si>
  <si>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</si>
  <si>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</si>
  <si>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</si>
  <si>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</si>
  <si>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</si>
  <si>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</si>
  <si>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</si>
  <si>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</si>
  <si>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</si>
  <si>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</si>
  <si>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</si>
  <si>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</si>
  <si>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</si>
  <si>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</si>
  <si>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</si>
  <si>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</si>
  <si>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</si>
  <si>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</si>
  <si>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611421131.S</t>
  </si>
  <si>
    <t>Oprava vnútorných vápenných omietok stropov železobetónových rovných tvárnicových a klenieb, opravovaná plocha 5 %,štuková</t>
  </si>
  <si>
    <t>m2</t>
  </si>
  <si>
    <t>4</t>
  </si>
  <si>
    <t>2</t>
  </si>
  <si>
    <t>-178325861</t>
  </si>
  <si>
    <t>VV</t>
  </si>
  <si>
    <t>10,715*6,811+0,814*1,356</t>
  </si>
  <si>
    <t>Medzisúčet</t>
  </si>
  <si>
    <t>3</t>
  </si>
  <si>
    <t>Súčet</t>
  </si>
  <si>
    <t>612421131.S</t>
  </si>
  <si>
    <t>Oprava vnútorných vápenných omietok stien, opravovaná plocha do 5 %, štuková</t>
  </si>
  <si>
    <t>533907314</t>
  </si>
  <si>
    <t>(2,414+0,887)*(6,811*2+10,771*2+0,814*2)"plocha</t>
  </si>
  <si>
    <t>-2,653*2,414*3"okná</t>
  </si>
  <si>
    <t>-0,9*2,05"dvere</t>
  </si>
  <si>
    <t>0,25*(2,653*3)+0,25*(2,414+0,887)*6+0,4*(2,1*2+1)"ostenia</t>
  </si>
  <si>
    <t>9</t>
  </si>
  <si>
    <t>Ostatné konštrukcie a práce-búranie</t>
  </si>
  <si>
    <t>978059531.S</t>
  </si>
  <si>
    <t xml:space="preserve">Odsekanie a odobratie obkladov stien z obkladačiek vnútorných vrátane podkladovej omietky nad 2 m2,  -0,06800t</t>
  </si>
  <si>
    <t>-26916563</t>
  </si>
  <si>
    <t>(0,814+1,356)*1,5</t>
  </si>
  <si>
    <t>979011111.S</t>
  </si>
  <si>
    <t>Zvislá doprava sutiny a vybúraných hmôt za prvé podlažie nad alebo pod základným podlažím</t>
  </si>
  <si>
    <t>t</t>
  </si>
  <si>
    <t>1272064567</t>
  </si>
  <si>
    <t>5</t>
  </si>
  <si>
    <t>979011121.S</t>
  </si>
  <si>
    <t>Zvislá doprava sutiny a vybúraných hmôt za každé ďalšie podlažie</t>
  </si>
  <si>
    <t>1744898620</t>
  </si>
  <si>
    <t>979011131.S</t>
  </si>
  <si>
    <t>Zvislá doprava sutiny po schodoch ručne do 3,5 m</t>
  </si>
  <si>
    <t>-1521192434</t>
  </si>
  <si>
    <t>7</t>
  </si>
  <si>
    <t>979011141.S</t>
  </si>
  <si>
    <t>Príplatok za každých ďalších 3,5 m</t>
  </si>
  <si>
    <t>-857078221</t>
  </si>
  <si>
    <t>8</t>
  </si>
  <si>
    <t>979081111.S</t>
  </si>
  <si>
    <t>Odvoz sutiny a vybúraných hmôt na skládku do 1 km</t>
  </si>
  <si>
    <t>1449850476</t>
  </si>
  <si>
    <t>979081121.S</t>
  </si>
  <si>
    <t>Odvoz sutiny a vybúraných hmôt na skládku za každý ďalší 1 km</t>
  </si>
  <si>
    <t>-1692552382</t>
  </si>
  <si>
    <t>0,243*19 'Prepočítané koeficientom množstva</t>
  </si>
  <si>
    <t>979082111.S</t>
  </si>
  <si>
    <t>Vnútrostavenisková doprava sutiny a vybúraných hmôt do 10 m</t>
  </si>
  <si>
    <t>-2145135752</t>
  </si>
  <si>
    <t>979082121.S</t>
  </si>
  <si>
    <t>Vnútrostavenisková doprava sutiny a vybúraných hmôt za každých ďalších 5 m</t>
  </si>
  <si>
    <t>463437425</t>
  </si>
  <si>
    <t>0,243*2 'Prepočítané koeficientom množstva</t>
  </si>
  <si>
    <t>979089012.S</t>
  </si>
  <si>
    <t>Poplatok za skladovanie - betón, tehly, dlaždice (17 01) ostatné</t>
  </si>
  <si>
    <t>-764037006</t>
  </si>
  <si>
    <t>979089711.S</t>
  </si>
  <si>
    <t>Prenájom kontajneru 2 m3</t>
  </si>
  <si>
    <t>ks</t>
  </si>
  <si>
    <t>1600277164</t>
  </si>
  <si>
    <t>99</t>
  </si>
  <si>
    <t>Presun hmôt HSV</t>
  </si>
  <si>
    <t>999281111.S</t>
  </si>
  <si>
    <t>Presun hmôt pre opravy a údržbu objektov vrátane vonkajších plášťov výšky do 25 m</t>
  </si>
  <si>
    <t>1317307379</t>
  </si>
  <si>
    <t>PSV</t>
  </si>
  <si>
    <t>Práce a dodávky PSV</t>
  </si>
  <si>
    <t>725</t>
  </si>
  <si>
    <t>Zdravotechnika - zariaďovacie predmety</t>
  </si>
  <si>
    <t>725210821.S</t>
  </si>
  <si>
    <t xml:space="preserve">Demontáž umývadiel alebo umývadielok bez výtokovej armatúry,  -0,01946t</t>
  </si>
  <si>
    <t>súb.</t>
  </si>
  <si>
    <t>1268732690</t>
  </si>
  <si>
    <t>725219401.S</t>
  </si>
  <si>
    <t>Montáž umývadla keramického na skrutky do muriva, bez výtokovej armatúry</t>
  </si>
  <si>
    <t>-1166300617</t>
  </si>
  <si>
    <t>M</t>
  </si>
  <si>
    <t>642110004300.S</t>
  </si>
  <si>
    <t>Umývadlo keramické bežný typ</t>
  </si>
  <si>
    <t>32</t>
  </si>
  <si>
    <t>1325038317</t>
  </si>
  <si>
    <t>725820810.S</t>
  </si>
  <si>
    <t xml:space="preserve">Demontáž batérie drezovej, umývadlovej nástennej,  -0,0026t</t>
  </si>
  <si>
    <t>1612051114</t>
  </si>
  <si>
    <t>725829201.SR</t>
  </si>
  <si>
    <t>Montáž batérie umývadlovej</t>
  </si>
  <si>
    <t>-427346108</t>
  </si>
  <si>
    <t>551450003500.SR</t>
  </si>
  <si>
    <t xml:space="preserve">Batéria umývadlová </t>
  </si>
  <si>
    <t>-2132364327</t>
  </si>
  <si>
    <t>21</t>
  </si>
  <si>
    <t>725869300.SR</t>
  </si>
  <si>
    <t>Montáž zápachovej uzávierky pre zariaďovacie predmety, umývadlovej</t>
  </si>
  <si>
    <t>662497531</t>
  </si>
  <si>
    <t>22</t>
  </si>
  <si>
    <t>551620005300.SR</t>
  </si>
  <si>
    <t>Zápachová uzávierka - sifón umývadlový</t>
  </si>
  <si>
    <t>-1502312661</t>
  </si>
  <si>
    <t>23</t>
  </si>
  <si>
    <t>998725101.S</t>
  </si>
  <si>
    <t>Presun hmôt pre zariaďovacie predmety v objektoch výšky do 6 m</t>
  </si>
  <si>
    <t>-266900749</t>
  </si>
  <si>
    <t>776</t>
  </si>
  <si>
    <t>Podlahy povlakové</t>
  </si>
  <si>
    <t>24</t>
  </si>
  <si>
    <t>776420010.S</t>
  </si>
  <si>
    <t>Lepenie podlahových soklov z PVC</t>
  </si>
  <si>
    <t>m</t>
  </si>
  <si>
    <t>-1822541090</t>
  </si>
  <si>
    <t>10,715*2+6,811*2+0,814</t>
  </si>
  <si>
    <t>0,4*2</t>
  </si>
  <si>
    <t>0,25*6</t>
  </si>
  <si>
    <t>-0,9</t>
  </si>
  <si>
    <t>25</t>
  </si>
  <si>
    <t>284110002100.S</t>
  </si>
  <si>
    <t>Podlaha PVC</t>
  </si>
  <si>
    <t>1371474569</t>
  </si>
  <si>
    <t>37,266*0,102 'Prepočítané koeficientom množstva</t>
  </si>
  <si>
    <t>26</t>
  </si>
  <si>
    <t>776521100.S</t>
  </si>
  <si>
    <t>Lepenie povlakových podláh z PVC homogénnych pásov</t>
  </si>
  <si>
    <t>849337981</t>
  </si>
  <si>
    <t>27</t>
  </si>
  <si>
    <t>-1174525073</t>
  </si>
  <si>
    <t>76,554*1,03 'Prepočítané koeficientom množstva</t>
  </si>
  <si>
    <t>28</t>
  </si>
  <si>
    <t>776990105.S</t>
  </si>
  <si>
    <t>Vysávanie podkladu pred kladením povlakovýck podláh</t>
  </si>
  <si>
    <t>-947995175</t>
  </si>
  <si>
    <t>29</t>
  </si>
  <si>
    <t>998776101.S</t>
  </si>
  <si>
    <t>Presun hmôt pre podlahy povlakové v objektoch výšky do 6 m</t>
  </si>
  <si>
    <t>-1937692167</t>
  </si>
  <si>
    <t>781</t>
  </si>
  <si>
    <t>Obklady</t>
  </si>
  <si>
    <t>30</t>
  </si>
  <si>
    <t>781445102.SR</t>
  </si>
  <si>
    <t>Montáž obkladov vnútor. stien z obkladačiek kladených do tmelu</t>
  </si>
  <si>
    <t>555707618</t>
  </si>
  <si>
    <t>31</t>
  </si>
  <si>
    <t>597640001900.SR</t>
  </si>
  <si>
    <t>Obkladačky keramické</t>
  </si>
  <si>
    <t>62285840</t>
  </si>
  <si>
    <t>3,255*1,02 'Prepočítané koeficientom množstva</t>
  </si>
  <si>
    <t>998781101.S</t>
  </si>
  <si>
    <t>Presun hmôt pre obklady keramické v objektoch výšky do 6 m</t>
  </si>
  <si>
    <t>-2101248988</t>
  </si>
  <si>
    <t>783</t>
  </si>
  <si>
    <t>Nátery</t>
  </si>
  <si>
    <t>33</t>
  </si>
  <si>
    <t>783222100</t>
  </si>
  <si>
    <t>Nátery kov.stav.doplnk.konštr. syntetické farby šedej na vzduchu schnúce dvojnásobné - 70µm</t>
  </si>
  <si>
    <t>-1993587353</t>
  </si>
  <si>
    <t>0,6*0,2*31*2*3</t>
  </si>
  <si>
    <t>Medzisúčet radiatory</t>
  </si>
  <si>
    <t>(2*2,05+0,9)*(0,15+2*0,05)</t>
  </si>
  <si>
    <t>Medzisúčet zarubňa</t>
  </si>
  <si>
    <t>34</t>
  </si>
  <si>
    <t>783811100</t>
  </si>
  <si>
    <t>Nátery olejové farby bielej omietok stropov dvojnásobné 1x s emailovaním</t>
  </si>
  <si>
    <t>-1920025075</t>
  </si>
  <si>
    <t>1,218*(6,811*2+10,715*2)"plocha</t>
  </si>
  <si>
    <t>-2,653*(1,218-0,887)*3"okná</t>
  </si>
  <si>
    <t>-0,9*1,218"dvere</t>
  </si>
  <si>
    <t>0,25*(1,218)*6+0,4*(1,218*2)"ostenia</t>
  </si>
  <si>
    <t>35</t>
  </si>
  <si>
    <t>783894312</t>
  </si>
  <si>
    <t xml:space="preserve">Náter farbami ekologickými riediteľnými vodou  univerzálnym stropov dvojnásobný</t>
  </si>
  <si>
    <t>-845540555</t>
  </si>
  <si>
    <t>36</t>
  </si>
  <si>
    <t>783894322</t>
  </si>
  <si>
    <t xml:space="preserve">Náter farbami ekologickými riediteľnými vodou  univerzálnym stien dvojnásobný</t>
  </si>
  <si>
    <t>-1802074416</t>
  </si>
  <si>
    <t>109,413-41,764</t>
  </si>
  <si>
    <t>37</t>
  </si>
  <si>
    <t>783903811</t>
  </si>
  <si>
    <t>Ostatné práce odmastenie chemickými rozpúšťadlami</t>
  </si>
  <si>
    <t>-1736451156</t>
  </si>
  <si>
    <t>784</t>
  </si>
  <si>
    <t>Maľby</t>
  </si>
  <si>
    <t>38</t>
  </si>
  <si>
    <t>784410100</t>
  </si>
  <si>
    <t>Penetrovanie jednonásobné jemnozrnných podkladov výšky do 3,80 m</t>
  </si>
  <si>
    <t>1481797291</t>
  </si>
  <si>
    <t>74,084</t>
  </si>
  <si>
    <t>109,413</t>
  </si>
  <si>
    <t>39</t>
  </si>
  <si>
    <t>784418011</t>
  </si>
  <si>
    <t>Zakrývanie otvorov, podláh a zariadení fóliou v miestnostiach alebo na schodisku</t>
  </si>
  <si>
    <t>332245227</t>
  </si>
  <si>
    <t>04 - Trieda č.25</t>
  </si>
  <si>
    <t xml:space="preserve">    735 - Ústredné kúrenie - vykurovacie telesá</t>
  </si>
  <si>
    <t xml:space="preserve">    766 - Konštrukcie stolárske</t>
  </si>
  <si>
    <t>M - Práce a dodávky M</t>
  </si>
  <si>
    <t xml:space="preserve">    21-M - Elektromontáže</t>
  </si>
  <si>
    <t>10,686*6,841</t>
  </si>
  <si>
    <t>(2,414+0,887)*(6,841*2+10,686*2)"plocha</t>
  </si>
  <si>
    <t>-(2,414+0,887)*10,686/2" výklenky</t>
  </si>
  <si>
    <t xml:space="preserve">Medzisúčet </t>
  </si>
  <si>
    <t>978059511.S</t>
  </si>
  <si>
    <t xml:space="preserve">Odsekanie a odobratie obkladov stien z obkladačiek vnútorných vrátane podkladovej omietky do 2 m2,  -0,06800t</t>
  </si>
  <si>
    <t>412848541</t>
  </si>
  <si>
    <t>1,2*1,5</t>
  </si>
  <si>
    <t>639546217</t>
  </si>
  <si>
    <t>0,144*19 'Prepočítané koeficientom množstva</t>
  </si>
  <si>
    <t>0,144*2 'Prepočítané koeficientom množstva</t>
  </si>
  <si>
    <t>527880526</t>
  </si>
  <si>
    <t>735</t>
  </si>
  <si>
    <t>Ústredné kúrenie - vykurovacie telesá</t>
  </si>
  <si>
    <t>735127110.S</t>
  </si>
  <si>
    <t>Vykurovacie telesá oceľové článkové odpojenie a pripojenie po nátere</t>
  </si>
  <si>
    <t>835877996</t>
  </si>
  <si>
    <t>766</t>
  </si>
  <si>
    <t>Konštrukcie stolárske</t>
  </si>
  <si>
    <t>766421212.SR</t>
  </si>
  <si>
    <t>Oprava drevených skríň vo výklenkoch</t>
  </si>
  <si>
    <t>kpl</t>
  </si>
  <si>
    <t>-595935819</t>
  </si>
  <si>
    <t>10,686*2+6,841*2</t>
  </si>
  <si>
    <t>36,454*0,102 'Prepočítané koeficientom množstva</t>
  </si>
  <si>
    <t>75,573*1,03 'Prepočítané koeficientom množstva</t>
  </si>
  <si>
    <t>1,8*1,02 'Prepočítané koeficientom množstva</t>
  </si>
  <si>
    <t>Nátery olejové farby bielej omietok dvojnásobné 1x s emailovaním</t>
  </si>
  <si>
    <t>1,22*(10,686*2+6,841*2)"plocha</t>
  </si>
  <si>
    <t>-2,653*(1,22-0,887)*3"okná</t>
  </si>
  <si>
    <t>-0,9*1,22"dvere</t>
  </si>
  <si>
    <t>0,25*(1,22)*6+0,4*(1,22*2)"ostenia</t>
  </si>
  <si>
    <t>-1,2*10,686/2</t>
  </si>
  <si>
    <t>Medzisúčet odpočet vytríny</t>
  </si>
  <si>
    <t>86,039-35,412</t>
  </si>
  <si>
    <t>40</t>
  </si>
  <si>
    <t>73,103</t>
  </si>
  <si>
    <t>86,039</t>
  </si>
  <si>
    <t>41</t>
  </si>
  <si>
    <t>Práce a dodávky M</t>
  </si>
  <si>
    <t>21-M</t>
  </si>
  <si>
    <t>Elektromontáže</t>
  </si>
  <si>
    <t>42</t>
  </si>
  <si>
    <t>210203056.SR</t>
  </si>
  <si>
    <t>Montáž a zapojenie LED panelu 600x600 mm - na strop</t>
  </si>
  <si>
    <t>64</t>
  </si>
  <si>
    <t>-842550318</t>
  </si>
  <si>
    <t>43</t>
  </si>
  <si>
    <t>348130002400.SR</t>
  </si>
  <si>
    <t>LED panel 600x600 mm, V-TAC 45W LED Panel Light SAMSUNG CHIP, 4000K, 6PCS/SET</t>
  </si>
  <si>
    <t>128</t>
  </si>
  <si>
    <t>969113838</t>
  </si>
  <si>
    <t>44</t>
  </si>
  <si>
    <t>348130002400.1R</t>
  </si>
  <si>
    <t>Rám montážny pre LED panel, kov-biela, KTS-LP, 600x600, (V-TAC)</t>
  </si>
  <si>
    <t>1423159891</t>
  </si>
  <si>
    <t>45</t>
  </si>
  <si>
    <t>210964324.S</t>
  </si>
  <si>
    <t xml:space="preserve">Demontáž do sute - svietidla interiérového na strop do 5 kg vrátane odpojenia   -0,00500 t</t>
  </si>
  <si>
    <t>313249824</t>
  </si>
  <si>
    <t>05 - Trieda č.26a</t>
  </si>
  <si>
    <t>6,913*5,484</t>
  </si>
  <si>
    <t>(2,414+0,887)*(6,913*2+5,484*2)"plocha</t>
  </si>
  <si>
    <t>-2,653*2,414*2"okná</t>
  </si>
  <si>
    <t>0,25*(2,653*2)+0,25*(2,414+0,887)*4+0,4*(2,1*2+1)"ostenia</t>
  </si>
  <si>
    <t>467252192</t>
  </si>
  <si>
    <t>0,6*0,2*(31*2+11*2)</t>
  </si>
  <si>
    <t>5,484*2+6,913*2</t>
  </si>
  <si>
    <t>0,25*4</t>
  </si>
  <si>
    <t>25,694*0,102 'Prepočítané koeficientom množstva</t>
  </si>
  <si>
    <t>41,044*1,03 'Prepočítané koeficientom množstva</t>
  </si>
  <si>
    <t>1,22*(5,484*2+6,913*2)"plocha</t>
  </si>
  <si>
    <t>-2,653*(1,22-0,887)*2"okná</t>
  </si>
  <si>
    <t>0,25*(1,22)*4+0,4*(1,22*2)"ostenia</t>
  </si>
  <si>
    <t>5,484*6,913</t>
  </si>
  <si>
    <t>73,899-29,58</t>
  </si>
  <si>
    <t>37,911</t>
  </si>
  <si>
    <t>73,899</t>
  </si>
  <si>
    <t>06 - Trieda č.26b</t>
  </si>
  <si>
    <t>1588380177</t>
  </si>
  <si>
    <t>0,6*0,2*(31*2)</t>
  </si>
  <si>
    <t>07 - Trieda č.27</t>
  </si>
  <si>
    <t>10,793*6,83</t>
  </si>
  <si>
    <t>(2,414+0,887)*(6,83*2+10,793*2)"plocha</t>
  </si>
  <si>
    <t>-2,653*2,414*2-2,653*(2,414+0,887)"okná</t>
  </si>
  <si>
    <t>-705896966</t>
  </si>
  <si>
    <t>0,6*0,2*(31*2)*2</t>
  </si>
  <si>
    <t>-1963763969</t>
  </si>
  <si>
    <t>10,793*2+6,83*2</t>
  </si>
  <si>
    <t>-0,9-2,414</t>
  </si>
  <si>
    <t xml:space="preserve">Podlaha PVC </t>
  </si>
  <si>
    <t>34,232*0,102 'Prepočítané koeficientom množstva</t>
  </si>
  <si>
    <t>76,186*1,03 'Prepočítané koeficientom množstva</t>
  </si>
  <si>
    <t>1,22*(10,793*2+6,83*2)"plocha</t>
  </si>
  <si>
    <t>-2,653*(1,22-0,887)*2-2,653*1,22"okná</t>
  </si>
  <si>
    <t>101,957-39,704</t>
  </si>
  <si>
    <t>73,716</t>
  </si>
  <si>
    <t>101,957</t>
  </si>
  <si>
    <t>08 - Trieda č.28b</t>
  </si>
  <si>
    <t>968948970</t>
  </si>
  <si>
    <t>0,6*0,2*(31+11)*2</t>
  </si>
  <si>
    <t>09 - Trieda č.28a</t>
  </si>
  <si>
    <t>2082352330</t>
  </si>
  <si>
    <t>10 - Trieda č.29</t>
  </si>
  <si>
    <t>10,514*6,808+0,75*1,39</t>
  </si>
  <si>
    <t>(2,414+0,887)*(6,808*2+10,514*2+0,75*2)"plocha</t>
  </si>
  <si>
    <t>(0,75+1,39)*1,5</t>
  </si>
  <si>
    <t>0,24*19 'Prepočítané koeficientom množstva</t>
  </si>
  <si>
    <t>0,24*2 'Prepočítané koeficientom množstva</t>
  </si>
  <si>
    <t>512235865</t>
  </si>
  <si>
    <t>10,514*2+6,808*2+0,75</t>
  </si>
  <si>
    <t>36,794*0,102 'Prepočítané koeficientom množstva</t>
  </si>
  <si>
    <t>75,092*1,03 'Prepočítané koeficientom množstva</t>
  </si>
  <si>
    <t>3,21*1,02 'Prepočítané koeficientom množstva</t>
  </si>
  <si>
    <t>1,218*(6,808*2+10,514*2+0,75)"plocha</t>
  </si>
  <si>
    <t>107,274-42,181</t>
  </si>
  <si>
    <t>72,622</t>
  </si>
  <si>
    <t>107,274</t>
  </si>
  <si>
    <t>861312772</t>
  </si>
  <si>
    <t>1866862846</t>
  </si>
  <si>
    <t>-1355896877</t>
  </si>
  <si>
    <t>-1789205693</t>
  </si>
  <si>
    <t>11 - Trieda č.30</t>
  </si>
  <si>
    <t>6,82*7,568</t>
  </si>
  <si>
    <t>(2,414+0,887)*(6,82+7,568*2)"plocha</t>
  </si>
  <si>
    <t>-837351977</t>
  </si>
  <si>
    <t>0,6*0,2*31*2*2</t>
  </si>
  <si>
    <t>7,568*2+6,82*2</t>
  </si>
  <si>
    <t>29,676*0,102 'Prepočítané koeficientom množstva</t>
  </si>
  <si>
    <t>53,421*1,03 'Prepočítané koeficientom množstva</t>
  </si>
  <si>
    <t>1,218*(6,82+7,568*2)"plocha</t>
  </si>
  <si>
    <t>-2,653*(1,218-0,887)*2"okná</t>
  </si>
  <si>
    <t>0,25*(1,218)*4+0,4*(1,218*2)"ostenia</t>
  </si>
  <si>
    <t>64,531-26,082</t>
  </si>
  <si>
    <t>51,614</t>
  </si>
  <si>
    <t>64,531</t>
  </si>
  <si>
    <t>12 - Trieda č.36</t>
  </si>
  <si>
    <t>-2132720773</t>
  </si>
  <si>
    <t>-195087123</t>
  </si>
  <si>
    <t>1975664122</t>
  </si>
  <si>
    <t>1244620699</t>
  </si>
  <si>
    <t>-1217659712</t>
  </si>
  <si>
    <t>13 - Trieda č.37</t>
  </si>
  <si>
    <t>2013301812</t>
  </si>
  <si>
    <t>14 - Trieda č.38a</t>
  </si>
  <si>
    <t>-1042249405</t>
  </si>
  <si>
    <t>11,33</t>
  </si>
  <si>
    <t>688059196</t>
  </si>
  <si>
    <t>15 - Trieda č.38b</t>
  </si>
  <si>
    <t>-1638148939</t>
  </si>
  <si>
    <t>16 - Trieda č.39</t>
  </si>
  <si>
    <t>-28837275</t>
  </si>
  <si>
    <t>0,6*0,2*(31*2)*3</t>
  </si>
  <si>
    <t>36,646*0,102 'Prepočítané koeficientom množstva</t>
  </si>
  <si>
    <t>104,31-42,058</t>
  </si>
  <si>
    <t>104,31</t>
  </si>
  <si>
    <t>17 - Trieda č.40</t>
  </si>
  <si>
    <t>594000405</t>
  </si>
  <si>
    <t>18 - Trieda č.41a</t>
  </si>
  <si>
    <t>-633439250</t>
  </si>
  <si>
    <t>-1806867177</t>
  </si>
  <si>
    <t>19 - Trieda č.41b</t>
  </si>
  <si>
    <t>1623349790</t>
  </si>
  <si>
    <t>1955524482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</si>
</sst>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styles" Target="styles.xml" /><Relationship Id="rId20" Type="http://schemas.openxmlformats.org/officeDocument/2006/relationships/theme" Target="theme/theme1.xml" /><Relationship Id="rId21" Type="http://schemas.openxmlformats.org/officeDocument/2006/relationships/calcChain" Target="calcChain.xml" /><Relationship Id="rId22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="1" customFormat="1" ht="12" customHeight="1">
      <c r="B5" s="21"/>
      <c r="D5" s="25" t="s">
        <v>12</v>
      </c>
      <c r="K5" s="26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14</v>
      </c>
      <c r="BS5" s="18" t="s">
        <v>6</v>
      </c>
    </row>
    <row r="6" s="1" customFormat="1" ht="36.96" customHeight="1">
      <c r="B6" s="21"/>
      <c r="D6" s="28" t="s">
        <v>15</v>
      </c>
      <c r="K6" s="29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17</v>
      </c>
      <c r="K7" s="26" t="s">
        <v>1</v>
      </c>
      <c r="AK7" s="31" t="s">
        <v>18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19</v>
      </c>
      <c r="K8" s="26" t="s">
        <v>20</v>
      </c>
      <c r="AK8" s="31" t="s">
        <v>21</v>
      </c>
      <c r="AN8" s="32" t="s">
        <v>22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23</v>
      </c>
      <c r="AK10" s="31" t="s">
        <v>24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25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24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24</v>
      </c>
      <c r="AN16" s="26" t="s">
        <v>1</v>
      </c>
      <c r="AR16" s="21"/>
      <c r="BE16" s="30"/>
      <c r="BS16" s="18" t="s">
        <v>30</v>
      </c>
    </row>
    <row r="17" s="1" customFormat="1" ht="18.48" customHeight="1">
      <c r="B17" s="21"/>
      <c r="E17" s="26" t="s">
        <v>31</v>
      </c>
      <c r="AK17" s="31" t="s">
        <v>26</v>
      </c>
      <c r="AN17" s="26" t="s">
        <v>1</v>
      </c>
      <c r="AR17" s="21"/>
      <c r="BE17" s="30"/>
      <c r="BS17" s="18" t="s">
        <v>30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32</v>
      </c>
      <c r="AK19" s="31" t="s">
        <v>24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31</v>
      </c>
      <c r="AK20" s="31" t="s">
        <v>26</v>
      </c>
      <c r="AN20" s="26" t="s">
        <v>1</v>
      </c>
      <c r="AR20" s="21"/>
      <c r="BE20" s="30"/>
      <c r="BS20" s="18" t="s">
        <v>30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33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38</v>
      </c>
      <c r="E29" s="3"/>
      <c r="F29" s="31" t="s">
        <v>39</v>
      </c>
      <c r="G29" s="3"/>
      <c r="H29" s="3"/>
      <c r="I29" s="3"/>
      <c r="J29" s="3"/>
      <c r="K29" s="3"/>
      <c r="L29" s="44">
        <v>0.20000000000000001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40</v>
      </c>
      <c r="G30" s="3"/>
      <c r="H30" s="3"/>
      <c r="I30" s="3"/>
      <c r="J30" s="3"/>
      <c r="K30" s="3"/>
      <c r="L30" s="44">
        <v>0.20000000000000001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41</v>
      </c>
      <c r="G31" s="3"/>
      <c r="H31" s="3"/>
      <c r="I31" s="3"/>
      <c r="J31" s="3"/>
      <c r="K31" s="3"/>
      <c r="L31" s="44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42</v>
      </c>
      <c r="G32" s="3"/>
      <c r="H32" s="3"/>
      <c r="I32" s="3"/>
      <c r="J32" s="3"/>
      <c r="K32" s="3"/>
      <c r="L32" s="44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43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44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45</v>
      </c>
      <c r="U35" s="49"/>
      <c r="V35" s="49"/>
      <c r="W35" s="49"/>
      <c r="X35" s="51" t="s">
        <v>46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47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48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49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50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49</v>
      </c>
      <c r="AI60" s="40"/>
      <c r="AJ60" s="40"/>
      <c r="AK60" s="40"/>
      <c r="AL60" s="40"/>
      <c r="AM60" s="57" t="s">
        <v>50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51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52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49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50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49</v>
      </c>
      <c r="AI75" s="40"/>
      <c r="AJ75" s="40"/>
      <c r="AK75" s="40"/>
      <c r="AL75" s="40"/>
      <c r="AM75" s="57" t="s">
        <v>50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01-3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15</v>
      </c>
      <c r="D85" s="5"/>
      <c r="E85" s="5"/>
      <c r="F85" s="5"/>
      <c r="G85" s="5"/>
      <c r="H85" s="5"/>
      <c r="I85" s="5"/>
      <c r="J85" s="5"/>
      <c r="K85" s="5"/>
      <c r="L85" s="66" t="str">
        <f>K6</f>
        <v>Stavebné opravy v triedach - SPŠ elektrotechnická, Komenského 44, 040 01 Košice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19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Komenského 44, 040 01 Košice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21</v>
      </c>
      <c r="AJ87" s="37"/>
      <c r="AK87" s="37"/>
      <c r="AL87" s="37"/>
      <c r="AM87" s="68" t="str">
        <f>IF(AN8= "","",AN8)</f>
        <v>25. 10. 2020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23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 SPŠ elektrotechnická, Komenského 44, 04001 Košice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69" t="str">
        <f>IF(E17="","",E17)</f>
        <v xml:space="preserve"> </v>
      </c>
      <c r="AN89" s="4"/>
      <c r="AO89" s="4"/>
      <c r="AP89" s="4"/>
      <c r="AQ89" s="37"/>
      <c r="AR89" s="38"/>
      <c r="AS89" s="70" t="s">
        <v>54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32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55</v>
      </c>
      <c r="D92" s="79"/>
      <c r="E92" s="79"/>
      <c r="F92" s="79"/>
      <c r="G92" s="79"/>
      <c r="H92" s="80"/>
      <c r="I92" s="81" t="s">
        <v>56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57</v>
      </c>
      <c r="AH92" s="79"/>
      <c r="AI92" s="79"/>
      <c r="AJ92" s="79"/>
      <c r="AK92" s="79"/>
      <c r="AL92" s="79"/>
      <c r="AM92" s="79"/>
      <c r="AN92" s="81" t="s">
        <v>58</v>
      </c>
      <c r="AO92" s="79"/>
      <c r="AP92" s="83"/>
      <c r="AQ92" s="84" t="s">
        <v>59</v>
      </c>
      <c r="AR92" s="38"/>
      <c r="AS92" s="85" t="s">
        <v>60</v>
      </c>
      <c r="AT92" s="86" t="s">
        <v>61</v>
      </c>
      <c r="AU92" s="86" t="s">
        <v>62</v>
      </c>
      <c r="AV92" s="86" t="s">
        <v>63</v>
      </c>
      <c r="AW92" s="86" t="s">
        <v>64</v>
      </c>
      <c r="AX92" s="86" t="s">
        <v>65</v>
      </c>
      <c r="AY92" s="86" t="s">
        <v>66</v>
      </c>
      <c r="AZ92" s="86" t="s">
        <v>67</v>
      </c>
      <c r="BA92" s="86" t="s">
        <v>68</v>
      </c>
      <c r="BB92" s="86" t="s">
        <v>69</v>
      </c>
      <c r="BC92" s="86" t="s">
        <v>70</v>
      </c>
      <c r="BD92" s="87" t="s">
        <v>71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72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ROUND(SUM(AG95:AG111),2)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ROUND(SUM(AS95:AS111),2)</f>
        <v>0</v>
      </c>
      <c r="AT94" s="98">
        <f>ROUND(SUM(AV94:AW94),2)</f>
        <v>0</v>
      </c>
      <c r="AU94" s="99">
        <f>ROUND(SUM(AU95:AU111),5)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ROUND(SUM(AZ95:AZ111),2)</f>
        <v>0</v>
      </c>
      <c r="BA94" s="98">
        <f>ROUND(SUM(BA95:BA111),2)</f>
        <v>0</v>
      </c>
      <c r="BB94" s="98">
        <f>ROUND(SUM(BB95:BB111),2)</f>
        <v>0</v>
      </c>
      <c r="BC94" s="98">
        <f>ROUND(SUM(BC95:BC111),2)</f>
        <v>0</v>
      </c>
      <c r="BD94" s="100">
        <f>ROUND(SUM(BD95:BD111),2)</f>
        <v>0</v>
      </c>
      <c r="BE94" s="6"/>
      <c r="BS94" s="101" t="s">
        <v>73</v>
      </c>
      <c r="BT94" s="101" t="s">
        <v>74</v>
      </c>
      <c r="BU94" s="102" t="s">
        <v>75</v>
      </c>
      <c r="BV94" s="101" t="s">
        <v>76</v>
      </c>
      <c r="BW94" s="101" t="s">
        <v>4</v>
      </c>
      <c r="BX94" s="101" t="s">
        <v>77</v>
      </c>
      <c r="CL94" s="101" t="s">
        <v>1</v>
      </c>
    </row>
    <row r="95" s="7" customFormat="1" ht="16.5" customHeight="1">
      <c r="A95" s="103" t="s">
        <v>78</v>
      </c>
      <c r="B95" s="104"/>
      <c r="C95" s="105"/>
      <c r="D95" s="106" t="s">
        <v>79</v>
      </c>
      <c r="E95" s="106"/>
      <c r="F95" s="106"/>
      <c r="G95" s="106"/>
      <c r="H95" s="106"/>
      <c r="I95" s="107"/>
      <c r="J95" s="106" t="s">
        <v>80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'03 - Trieda č.24'!J30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81</v>
      </c>
      <c r="AR95" s="104"/>
      <c r="AS95" s="110">
        <v>0</v>
      </c>
      <c r="AT95" s="111">
        <f>ROUND(SUM(AV95:AW95),2)</f>
        <v>0</v>
      </c>
      <c r="AU95" s="112">
        <f>'03 - Trieda č.24'!P126</f>
        <v>0</v>
      </c>
      <c r="AV95" s="111">
        <f>'03 - Trieda č.24'!J33</f>
        <v>0</v>
      </c>
      <c r="AW95" s="111">
        <f>'03 - Trieda č.24'!J34</f>
        <v>0</v>
      </c>
      <c r="AX95" s="111">
        <f>'03 - Trieda č.24'!J35</f>
        <v>0</v>
      </c>
      <c r="AY95" s="111">
        <f>'03 - Trieda č.24'!J36</f>
        <v>0</v>
      </c>
      <c r="AZ95" s="111">
        <f>'03 - Trieda č.24'!F33</f>
        <v>0</v>
      </c>
      <c r="BA95" s="111">
        <f>'03 - Trieda č.24'!F34</f>
        <v>0</v>
      </c>
      <c r="BB95" s="111">
        <f>'03 - Trieda č.24'!F35</f>
        <v>0</v>
      </c>
      <c r="BC95" s="111">
        <f>'03 - Trieda č.24'!F36</f>
        <v>0</v>
      </c>
      <c r="BD95" s="113">
        <f>'03 - Trieda č.24'!F37</f>
        <v>0</v>
      </c>
      <c r="BE95" s="7"/>
      <c r="BT95" s="114" t="s">
        <v>82</v>
      </c>
      <c r="BV95" s="114" t="s">
        <v>76</v>
      </c>
      <c r="BW95" s="114" t="s">
        <v>83</v>
      </c>
      <c r="BX95" s="114" t="s">
        <v>4</v>
      </c>
      <c r="CL95" s="114" t="s">
        <v>1</v>
      </c>
      <c r="CM95" s="114" t="s">
        <v>74</v>
      </c>
    </row>
    <row r="96" s="7" customFormat="1" ht="16.5" customHeight="1">
      <c r="A96" s="103" t="s">
        <v>78</v>
      </c>
      <c r="B96" s="104"/>
      <c r="C96" s="105"/>
      <c r="D96" s="106" t="s">
        <v>84</v>
      </c>
      <c r="E96" s="106"/>
      <c r="F96" s="106"/>
      <c r="G96" s="106"/>
      <c r="H96" s="106"/>
      <c r="I96" s="107"/>
      <c r="J96" s="106" t="s">
        <v>85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'04 - Trieda č.25'!J30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81</v>
      </c>
      <c r="AR96" s="104"/>
      <c r="AS96" s="110">
        <v>0</v>
      </c>
      <c r="AT96" s="111">
        <f>ROUND(SUM(AV96:AW96),2)</f>
        <v>0</v>
      </c>
      <c r="AU96" s="112">
        <f>'04 - Trieda č.25'!P130</f>
        <v>0</v>
      </c>
      <c r="AV96" s="111">
        <f>'04 - Trieda č.25'!J33</f>
        <v>0</v>
      </c>
      <c r="AW96" s="111">
        <f>'04 - Trieda č.25'!J34</f>
        <v>0</v>
      </c>
      <c r="AX96" s="111">
        <f>'04 - Trieda č.25'!J35</f>
        <v>0</v>
      </c>
      <c r="AY96" s="111">
        <f>'04 - Trieda č.25'!J36</f>
        <v>0</v>
      </c>
      <c r="AZ96" s="111">
        <f>'04 - Trieda č.25'!F33</f>
        <v>0</v>
      </c>
      <c r="BA96" s="111">
        <f>'04 - Trieda č.25'!F34</f>
        <v>0</v>
      </c>
      <c r="BB96" s="111">
        <f>'04 - Trieda č.25'!F35</f>
        <v>0</v>
      </c>
      <c r="BC96" s="111">
        <f>'04 - Trieda č.25'!F36</f>
        <v>0</v>
      </c>
      <c r="BD96" s="113">
        <f>'04 - Trieda č.25'!F37</f>
        <v>0</v>
      </c>
      <c r="BE96" s="7"/>
      <c r="BT96" s="114" t="s">
        <v>82</v>
      </c>
      <c r="BV96" s="114" t="s">
        <v>76</v>
      </c>
      <c r="BW96" s="114" t="s">
        <v>86</v>
      </c>
      <c r="BX96" s="114" t="s">
        <v>4</v>
      </c>
      <c r="CL96" s="114" t="s">
        <v>1</v>
      </c>
      <c r="CM96" s="114" t="s">
        <v>74</v>
      </c>
    </row>
    <row r="97" s="7" customFormat="1" ht="16.5" customHeight="1">
      <c r="A97" s="103" t="s">
        <v>78</v>
      </c>
      <c r="B97" s="104"/>
      <c r="C97" s="105"/>
      <c r="D97" s="106" t="s">
        <v>87</v>
      </c>
      <c r="E97" s="106"/>
      <c r="F97" s="106"/>
      <c r="G97" s="106"/>
      <c r="H97" s="106"/>
      <c r="I97" s="107"/>
      <c r="J97" s="106" t="s">
        <v>88</v>
      </c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8">
        <f>'05 - Trieda č.26a'!J30</f>
        <v>0</v>
      </c>
      <c r="AH97" s="107"/>
      <c r="AI97" s="107"/>
      <c r="AJ97" s="107"/>
      <c r="AK97" s="107"/>
      <c r="AL97" s="107"/>
      <c r="AM97" s="107"/>
      <c r="AN97" s="108">
        <f>SUM(AG97,AT97)</f>
        <v>0</v>
      </c>
      <c r="AO97" s="107"/>
      <c r="AP97" s="107"/>
      <c r="AQ97" s="109" t="s">
        <v>81</v>
      </c>
      <c r="AR97" s="104"/>
      <c r="AS97" s="110">
        <v>0</v>
      </c>
      <c r="AT97" s="111">
        <f>ROUND(SUM(AV97:AW97),2)</f>
        <v>0</v>
      </c>
      <c r="AU97" s="112">
        <f>'05 - Trieda č.26a'!P129</f>
        <v>0</v>
      </c>
      <c r="AV97" s="111">
        <f>'05 - Trieda č.26a'!J33</f>
        <v>0</v>
      </c>
      <c r="AW97" s="111">
        <f>'05 - Trieda č.26a'!J34</f>
        <v>0</v>
      </c>
      <c r="AX97" s="111">
        <f>'05 - Trieda č.26a'!J35</f>
        <v>0</v>
      </c>
      <c r="AY97" s="111">
        <f>'05 - Trieda č.26a'!J36</f>
        <v>0</v>
      </c>
      <c r="AZ97" s="111">
        <f>'05 - Trieda č.26a'!F33</f>
        <v>0</v>
      </c>
      <c r="BA97" s="111">
        <f>'05 - Trieda č.26a'!F34</f>
        <v>0</v>
      </c>
      <c r="BB97" s="111">
        <f>'05 - Trieda č.26a'!F35</f>
        <v>0</v>
      </c>
      <c r="BC97" s="111">
        <f>'05 - Trieda č.26a'!F36</f>
        <v>0</v>
      </c>
      <c r="BD97" s="113">
        <f>'05 - Trieda č.26a'!F37</f>
        <v>0</v>
      </c>
      <c r="BE97" s="7"/>
      <c r="BT97" s="114" t="s">
        <v>82</v>
      </c>
      <c r="BV97" s="114" t="s">
        <v>76</v>
      </c>
      <c r="BW97" s="114" t="s">
        <v>89</v>
      </c>
      <c r="BX97" s="114" t="s">
        <v>4</v>
      </c>
      <c r="CL97" s="114" t="s">
        <v>1</v>
      </c>
      <c r="CM97" s="114" t="s">
        <v>74</v>
      </c>
    </row>
    <row r="98" s="7" customFormat="1" ht="16.5" customHeight="1">
      <c r="A98" s="103" t="s">
        <v>78</v>
      </c>
      <c r="B98" s="104"/>
      <c r="C98" s="105"/>
      <c r="D98" s="106" t="s">
        <v>90</v>
      </c>
      <c r="E98" s="106"/>
      <c r="F98" s="106"/>
      <c r="G98" s="106"/>
      <c r="H98" s="106"/>
      <c r="I98" s="107"/>
      <c r="J98" s="106" t="s">
        <v>91</v>
      </c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8">
        <f>'06 - Trieda č.26b'!J30</f>
        <v>0</v>
      </c>
      <c r="AH98" s="107"/>
      <c r="AI98" s="107"/>
      <c r="AJ98" s="107"/>
      <c r="AK98" s="107"/>
      <c r="AL98" s="107"/>
      <c r="AM98" s="107"/>
      <c r="AN98" s="108">
        <f>SUM(AG98,AT98)</f>
        <v>0</v>
      </c>
      <c r="AO98" s="107"/>
      <c r="AP98" s="107"/>
      <c r="AQ98" s="109" t="s">
        <v>81</v>
      </c>
      <c r="AR98" s="104"/>
      <c r="AS98" s="110">
        <v>0</v>
      </c>
      <c r="AT98" s="111">
        <f>ROUND(SUM(AV98:AW98),2)</f>
        <v>0</v>
      </c>
      <c r="AU98" s="112">
        <f>'06 - Trieda č.26b'!P129</f>
        <v>0</v>
      </c>
      <c r="AV98" s="111">
        <f>'06 - Trieda č.26b'!J33</f>
        <v>0</v>
      </c>
      <c r="AW98" s="111">
        <f>'06 - Trieda č.26b'!J34</f>
        <v>0</v>
      </c>
      <c r="AX98" s="111">
        <f>'06 - Trieda č.26b'!J35</f>
        <v>0</v>
      </c>
      <c r="AY98" s="111">
        <f>'06 - Trieda č.26b'!J36</f>
        <v>0</v>
      </c>
      <c r="AZ98" s="111">
        <f>'06 - Trieda č.26b'!F33</f>
        <v>0</v>
      </c>
      <c r="BA98" s="111">
        <f>'06 - Trieda č.26b'!F34</f>
        <v>0</v>
      </c>
      <c r="BB98" s="111">
        <f>'06 - Trieda č.26b'!F35</f>
        <v>0</v>
      </c>
      <c r="BC98" s="111">
        <f>'06 - Trieda č.26b'!F36</f>
        <v>0</v>
      </c>
      <c r="BD98" s="113">
        <f>'06 - Trieda č.26b'!F37</f>
        <v>0</v>
      </c>
      <c r="BE98" s="7"/>
      <c r="BT98" s="114" t="s">
        <v>82</v>
      </c>
      <c r="BV98" s="114" t="s">
        <v>76</v>
      </c>
      <c r="BW98" s="114" t="s">
        <v>92</v>
      </c>
      <c r="BX98" s="114" t="s">
        <v>4</v>
      </c>
      <c r="CL98" s="114" t="s">
        <v>1</v>
      </c>
      <c r="CM98" s="114" t="s">
        <v>74</v>
      </c>
    </row>
    <row r="99" s="7" customFormat="1" ht="16.5" customHeight="1">
      <c r="A99" s="103" t="s">
        <v>78</v>
      </c>
      <c r="B99" s="104"/>
      <c r="C99" s="105"/>
      <c r="D99" s="106" t="s">
        <v>93</v>
      </c>
      <c r="E99" s="106"/>
      <c r="F99" s="106"/>
      <c r="G99" s="106"/>
      <c r="H99" s="106"/>
      <c r="I99" s="107"/>
      <c r="J99" s="106" t="s">
        <v>94</v>
      </c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8">
        <f>'07 - Trieda č.27'!J30</f>
        <v>0</v>
      </c>
      <c r="AH99" s="107"/>
      <c r="AI99" s="107"/>
      <c r="AJ99" s="107"/>
      <c r="AK99" s="107"/>
      <c r="AL99" s="107"/>
      <c r="AM99" s="107"/>
      <c r="AN99" s="108">
        <f>SUM(AG99,AT99)</f>
        <v>0</v>
      </c>
      <c r="AO99" s="107"/>
      <c r="AP99" s="107"/>
      <c r="AQ99" s="109" t="s">
        <v>81</v>
      </c>
      <c r="AR99" s="104"/>
      <c r="AS99" s="110">
        <v>0</v>
      </c>
      <c r="AT99" s="111">
        <f>ROUND(SUM(AV99:AW99),2)</f>
        <v>0</v>
      </c>
      <c r="AU99" s="112">
        <f>'07 - Trieda č.27'!P130</f>
        <v>0</v>
      </c>
      <c r="AV99" s="111">
        <f>'07 - Trieda č.27'!J33</f>
        <v>0</v>
      </c>
      <c r="AW99" s="111">
        <f>'07 - Trieda č.27'!J34</f>
        <v>0</v>
      </c>
      <c r="AX99" s="111">
        <f>'07 - Trieda č.27'!J35</f>
        <v>0</v>
      </c>
      <c r="AY99" s="111">
        <f>'07 - Trieda č.27'!J36</f>
        <v>0</v>
      </c>
      <c r="AZ99" s="111">
        <f>'07 - Trieda č.27'!F33</f>
        <v>0</v>
      </c>
      <c r="BA99" s="111">
        <f>'07 - Trieda č.27'!F34</f>
        <v>0</v>
      </c>
      <c r="BB99" s="111">
        <f>'07 - Trieda č.27'!F35</f>
        <v>0</v>
      </c>
      <c r="BC99" s="111">
        <f>'07 - Trieda č.27'!F36</f>
        <v>0</v>
      </c>
      <c r="BD99" s="113">
        <f>'07 - Trieda č.27'!F37</f>
        <v>0</v>
      </c>
      <c r="BE99" s="7"/>
      <c r="BT99" s="114" t="s">
        <v>82</v>
      </c>
      <c r="BV99" s="114" t="s">
        <v>76</v>
      </c>
      <c r="BW99" s="114" t="s">
        <v>95</v>
      </c>
      <c r="BX99" s="114" t="s">
        <v>4</v>
      </c>
      <c r="CL99" s="114" t="s">
        <v>1</v>
      </c>
      <c r="CM99" s="114" t="s">
        <v>74</v>
      </c>
    </row>
    <row r="100" s="7" customFormat="1" ht="16.5" customHeight="1">
      <c r="A100" s="103" t="s">
        <v>78</v>
      </c>
      <c r="B100" s="104"/>
      <c r="C100" s="105"/>
      <c r="D100" s="106" t="s">
        <v>96</v>
      </c>
      <c r="E100" s="106"/>
      <c r="F100" s="106"/>
      <c r="G100" s="106"/>
      <c r="H100" s="106"/>
      <c r="I100" s="107"/>
      <c r="J100" s="106" t="s">
        <v>97</v>
      </c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8">
        <f>'08 - Trieda č.28b'!J30</f>
        <v>0</v>
      </c>
      <c r="AH100" s="107"/>
      <c r="AI100" s="107"/>
      <c r="AJ100" s="107"/>
      <c r="AK100" s="107"/>
      <c r="AL100" s="107"/>
      <c r="AM100" s="107"/>
      <c r="AN100" s="108">
        <f>SUM(AG100,AT100)</f>
        <v>0</v>
      </c>
      <c r="AO100" s="107"/>
      <c r="AP100" s="107"/>
      <c r="AQ100" s="109" t="s">
        <v>81</v>
      </c>
      <c r="AR100" s="104"/>
      <c r="AS100" s="110">
        <v>0</v>
      </c>
      <c r="AT100" s="111">
        <f>ROUND(SUM(AV100:AW100),2)</f>
        <v>0</v>
      </c>
      <c r="AU100" s="112">
        <f>'08 - Trieda č.28b'!P126</f>
        <v>0</v>
      </c>
      <c r="AV100" s="111">
        <f>'08 - Trieda č.28b'!J33</f>
        <v>0</v>
      </c>
      <c r="AW100" s="111">
        <f>'08 - Trieda č.28b'!J34</f>
        <v>0</v>
      </c>
      <c r="AX100" s="111">
        <f>'08 - Trieda č.28b'!J35</f>
        <v>0</v>
      </c>
      <c r="AY100" s="111">
        <f>'08 - Trieda č.28b'!J36</f>
        <v>0</v>
      </c>
      <c r="AZ100" s="111">
        <f>'08 - Trieda č.28b'!F33</f>
        <v>0</v>
      </c>
      <c r="BA100" s="111">
        <f>'08 - Trieda č.28b'!F34</f>
        <v>0</v>
      </c>
      <c r="BB100" s="111">
        <f>'08 - Trieda č.28b'!F35</f>
        <v>0</v>
      </c>
      <c r="BC100" s="111">
        <f>'08 - Trieda č.28b'!F36</f>
        <v>0</v>
      </c>
      <c r="BD100" s="113">
        <f>'08 - Trieda č.28b'!F37</f>
        <v>0</v>
      </c>
      <c r="BE100" s="7"/>
      <c r="BT100" s="114" t="s">
        <v>82</v>
      </c>
      <c r="BV100" s="114" t="s">
        <v>76</v>
      </c>
      <c r="BW100" s="114" t="s">
        <v>98</v>
      </c>
      <c r="BX100" s="114" t="s">
        <v>4</v>
      </c>
      <c r="CL100" s="114" t="s">
        <v>1</v>
      </c>
      <c r="CM100" s="114" t="s">
        <v>74</v>
      </c>
    </row>
    <row r="101" s="7" customFormat="1" ht="16.5" customHeight="1">
      <c r="A101" s="103" t="s">
        <v>78</v>
      </c>
      <c r="B101" s="104"/>
      <c r="C101" s="105"/>
      <c r="D101" s="106" t="s">
        <v>99</v>
      </c>
      <c r="E101" s="106"/>
      <c r="F101" s="106"/>
      <c r="G101" s="106"/>
      <c r="H101" s="106"/>
      <c r="I101" s="107"/>
      <c r="J101" s="106" t="s">
        <v>100</v>
      </c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8">
        <f>'09 - Trieda č.28a'!J30</f>
        <v>0</v>
      </c>
      <c r="AH101" s="107"/>
      <c r="AI101" s="107"/>
      <c r="AJ101" s="107"/>
      <c r="AK101" s="107"/>
      <c r="AL101" s="107"/>
      <c r="AM101" s="107"/>
      <c r="AN101" s="108">
        <f>SUM(AG101,AT101)</f>
        <v>0</v>
      </c>
      <c r="AO101" s="107"/>
      <c r="AP101" s="107"/>
      <c r="AQ101" s="109" t="s">
        <v>81</v>
      </c>
      <c r="AR101" s="104"/>
      <c r="AS101" s="110">
        <v>0</v>
      </c>
      <c r="AT101" s="111">
        <f>ROUND(SUM(AV101:AW101),2)</f>
        <v>0</v>
      </c>
      <c r="AU101" s="112">
        <f>'09 - Trieda č.28a'!P126</f>
        <v>0</v>
      </c>
      <c r="AV101" s="111">
        <f>'09 - Trieda č.28a'!J33</f>
        <v>0</v>
      </c>
      <c r="AW101" s="111">
        <f>'09 - Trieda č.28a'!J34</f>
        <v>0</v>
      </c>
      <c r="AX101" s="111">
        <f>'09 - Trieda č.28a'!J35</f>
        <v>0</v>
      </c>
      <c r="AY101" s="111">
        <f>'09 - Trieda č.28a'!J36</f>
        <v>0</v>
      </c>
      <c r="AZ101" s="111">
        <f>'09 - Trieda č.28a'!F33</f>
        <v>0</v>
      </c>
      <c r="BA101" s="111">
        <f>'09 - Trieda č.28a'!F34</f>
        <v>0</v>
      </c>
      <c r="BB101" s="111">
        <f>'09 - Trieda č.28a'!F35</f>
        <v>0</v>
      </c>
      <c r="BC101" s="111">
        <f>'09 - Trieda č.28a'!F36</f>
        <v>0</v>
      </c>
      <c r="BD101" s="113">
        <f>'09 - Trieda č.28a'!F37</f>
        <v>0</v>
      </c>
      <c r="BE101" s="7"/>
      <c r="BT101" s="114" t="s">
        <v>82</v>
      </c>
      <c r="BV101" s="114" t="s">
        <v>76</v>
      </c>
      <c r="BW101" s="114" t="s">
        <v>101</v>
      </c>
      <c r="BX101" s="114" t="s">
        <v>4</v>
      </c>
      <c r="CL101" s="114" t="s">
        <v>1</v>
      </c>
      <c r="CM101" s="114" t="s">
        <v>74</v>
      </c>
    </row>
    <row r="102" s="7" customFormat="1" ht="16.5" customHeight="1">
      <c r="A102" s="103" t="s">
        <v>78</v>
      </c>
      <c r="B102" s="104"/>
      <c r="C102" s="105"/>
      <c r="D102" s="106" t="s">
        <v>102</v>
      </c>
      <c r="E102" s="106"/>
      <c r="F102" s="106"/>
      <c r="G102" s="106"/>
      <c r="H102" s="106"/>
      <c r="I102" s="107"/>
      <c r="J102" s="106" t="s">
        <v>103</v>
      </c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8">
        <f>'10 - Trieda č.29'!J30</f>
        <v>0</v>
      </c>
      <c r="AH102" s="107"/>
      <c r="AI102" s="107"/>
      <c r="AJ102" s="107"/>
      <c r="AK102" s="107"/>
      <c r="AL102" s="107"/>
      <c r="AM102" s="107"/>
      <c r="AN102" s="108">
        <f>SUM(AG102,AT102)</f>
        <v>0</v>
      </c>
      <c r="AO102" s="107"/>
      <c r="AP102" s="107"/>
      <c r="AQ102" s="109" t="s">
        <v>81</v>
      </c>
      <c r="AR102" s="104"/>
      <c r="AS102" s="110">
        <v>0</v>
      </c>
      <c r="AT102" s="111">
        <f>ROUND(SUM(AV102:AW102),2)</f>
        <v>0</v>
      </c>
      <c r="AU102" s="112">
        <f>'10 - Trieda č.29'!P129</f>
        <v>0</v>
      </c>
      <c r="AV102" s="111">
        <f>'10 - Trieda č.29'!J33</f>
        <v>0</v>
      </c>
      <c r="AW102" s="111">
        <f>'10 - Trieda č.29'!J34</f>
        <v>0</v>
      </c>
      <c r="AX102" s="111">
        <f>'10 - Trieda č.29'!J35</f>
        <v>0</v>
      </c>
      <c r="AY102" s="111">
        <f>'10 - Trieda č.29'!J36</f>
        <v>0</v>
      </c>
      <c r="AZ102" s="111">
        <f>'10 - Trieda č.29'!F33</f>
        <v>0</v>
      </c>
      <c r="BA102" s="111">
        <f>'10 - Trieda č.29'!F34</f>
        <v>0</v>
      </c>
      <c r="BB102" s="111">
        <f>'10 - Trieda č.29'!F35</f>
        <v>0</v>
      </c>
      <c r="BC102" s="111">
        <f>'10 - Trieda č.29'!F36</f>
        <v>0</v>
      </c>
      <c r="BD102" s="113">
        <f>'10 - Trieda č.29'!F37</f>
        <v>0</v>
      </c>
      <c r="BE102" s="7"/>
      <c r="BT102" s="114" t="s">
        <v>82</v>
      </c>
      <c r="BV102" s="114" t="s">
        <v>76</v>
      </c>
      <c r="BW102" s="114" t="s">
        <v>104</v>
      </c>
      <c r="BX102" s="114" t="s">
        <v>4</v>
      </c>
      <c r="CL102" s="114" t="s">
        <v>1</v>
      </c>
      <c r="CM102" s="114" t="s">
        <v>74</v>
      </c>
    </row>
    <row r="103" s="7" customFormat="1" ht="16.5" customHeight="1">
      <c r="A103" s="103" t="s">
        <v>78</v>
      </c>
      <c r="B103" s="104"/>
      <c r="C103" s="105"/>
      <c r="D103" s="106" t="s">
        <v>105</v>
      </c>
      <c r="E103" s="106"/>
      <c r="F103" s="106"/>
      <c r="G103" s="106"/>
      <c r="H103" s="106"/>
      <c r="I103" s="107"/>
      <c r="J103" s="106" t="s">
        <v>106</v>
      </c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8">
        <f>'11 - Trieda č.30'!J30</f>
        <v>0</v>
      </c>
      <c r="AH103" s="107"/>
      <c r="AI103" s="107"/>
      <c r="AJ103" s="107"/>
      <c r="AK103" s="107"/>
      <c r="AL103" s="107"/>
      <c r="AM103" s="107"/>
      <c r="AN103" s="108">
        <f>SUM(AG103,AT103)</f>
        <v>0</v>
      </c>
      <c r="AO103" s="107"/>
      <c r="AP103" s="107"/>
      <c r="AQ103" s="109" t="s">
        <v>81</v>
      </c>
      <c r="AR103" s="104"/>
      <c r="AS103" s="110">
        <v>0</v>
      </c>
      <c r="AT103" s="111">
        <f>ROUND(SUM(AV103:AW103),2)</f>
        <v>0</v>
      </c>
      <c r="AU103" s="112">
        <f>'11 - Trieda č.30'!P129</f>
        <v>0</v>
      </c>
      <c r="AV103" s="111">
        <f>'11 - Trieda č.30'!J33</f>
        <v>0</v>
      </c>
      <c r="AW103" s="111">
        <f>'11 - Trieda č.30'!J34</f>
        <v>0</v>
      </c>
      <c r="AX103" s="111">
        <f>'11 - Trieda č.30'!J35</f>
        <v>0</v>
      </c>
      <c r="AY103" s="111">
        <f>'11 - Trieda č.30'!J36</f>
        <v>0</v>
      </c>
      <c r="AZ103" s="111">
        <f>'11 - Trieda č.30'!F33</f>
        <v>0</v>
      </c>
      <c r="BA103" s="111">
        <f>'11 - Trieda č.30'!F34</f>
        <v>0</v>
      </c>
      <c r="BB103" s="111">
        <f>'11 - Trieda č.30'!F35</f>
        <v>0</v>
      </c>
      <c r="BC103" s="111">
        <f>'11 - Trieda č.30'!F36</f>
        <v>0</v>
      </c>
      <c r="BD103" s="113">
        <f>'11 - Trieda č.30'!F37</f>
        <v>0</v>
      </c>
      <c r="BE103" s="7"/>
      <c r="BT103" s="114" t="s">
        <v>82</v>
      </c>
      <c r="BV103" s="114" t="s">
        <v>76</v>
      </c>
      <c r="BW103" s="114" t="s">
        <v>107</v>
      </c>
      <c r="BX103" s="114" t="s">
        <v>4</v>
      </c>
      <c r="CL103" s="114" t="s">
        <v>1</v>
      </c>
      <c r="CM103" s="114" t="s">
        <v>74</v>
      </c>
    </row>
    <row r="104" s="7" customFormat="1" ht="16.5" customHeight="1">
      <c r="A104" s="103" t="s">
        <v>78</v>
      </c>
      <c r="B104" s="104"/>
      <c r="C104" s="105"/>
      <c r="D104" s="106" t="s">
        <v>108</v>
      </c>
      <c r="E104" s="106"/>
      <c r="F104" s="106"/>
      <c r="G104" s="106"/>
      <c r="H104" s="106"/>
      <c r="I104" s="107"/>
      <c r="J104" s="106" t="s">
        <v>109</v>
      </c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8">
        <f>'12 - Trieda č.36'!J30</f>
        <v>0</v>
      </c>
      <c r="AH104" s="107"/>
      <c r="AI104" s="107"/>
      <c r="AJ104" s="107"/>
      <c r="AK104" s="107"/>
      <c r="AL104" s="107"/>
      <c r="AM104" s="107"/>
      <c r="AN104" s="108">
        <f>SUM(AG104,AT104)</f>
        <v>0</v>
      </c>
      <c r="AO104" s="107"/>
      <c r="AP104" s="107"/>
      <c r="AQ104" s="109" t="s">
        <v>81</v>
      </c>
      <c r="AR104" s="104"/>
      <c r="AS104" s="110">
        <v>0</v>
      </c>
      <c r="AT104" s="111">
        <f>ROUND(SUM(AV104:AW104),2)</f>
        <v>0</v>
      </c>
      <c r="AU104" s="112">
        <f>'12 - Trieda č.36'!P129</f>
        <v>0</v>
      </c>
      <c r="AV104" s="111">
        <f>'12 - Trieda č.36'!J33</f>
        <v>0</v>
      </c>
      <c r="AW104" s="111">
        <f>'12 - Trieda č.36'!J34</f>
        <v>0</v>
      </c>
      <c r="AX104" s="111">
        <f>'12 - Trieda č.36'!J35</f>
        <v>0</v>
      </c>
      <c r="AY104" s="111">
        <f>'12 - Trieda č.36'!J36</f>
        <v>0</v>
      </c>
      <c r="AZ104" s="111">
        <f>'12 - Trieda č.36'!F33</f>
        <v>0</v>
      </c>
      <c r="BA104" s="111">
        <f>'12 - Trieda č.36'!F34</f>
        <v>0</v>
      </c>
      <c r="BB104" s="111">
        <f>'12 - Trieda č.36'!F35</f>
        <v>0</v>
      </c>
      <c r="BC104" s="111">
        <f>'12 - Trieda č.36'!F36</f>
        <v>0</v>
      </c>
      <c r="BD104" s="113">
        <f>'12 - Trieda č.36'!F37</f>
        <v>0</v>
      </c>
      <c r="BE104" s="7"/>
      <c r="BT104" s="114" t="s">
        <v>82</v>
      </c>
      <c r="BV104" s="114" t="s">
        <v>76</v>
      </c>
      <c r="BW104" s="114" t="s">
        <v>110</v>
      </c>
      <c r="BX104" s="114" t="s">
        <v>4</v>
      </c>
      <c r="CL104" s="114" t="s">
        <v>1</v>
      </c>
      <c r="CM104" s="114" t="s">
        <v>74</v>
      </c>
    </row>
    <row r="105" s="7" customFormat="1" ht="16.5" customHeight="1">
      <c r="A105" s="103" t="s">
        <v>78</v>
      </c>
      <c r="B105" s="104"/>
      <c r="C105" s="105"/>
      <c r="D105" s="106" t="s">
        <v>111</v>
      </c>
      <c r="E105" s="106"/>
      <c r="F105" s="106"/>
      <c r="G105" s="106"/>
      <c r="H105" s="106"/>
      <c r="I105" s="107"/>
      <c r="J105" s="106" t="s">
        <v>112</v>
      </c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8">
        <f>'13 - Trieda č.37'!J30</f>
        <v>0</v>
      </c>
      <c r="AH105" s="107"/>
      <c r="AI105" s="107"/>
      <c r="AJ105" s="107"/>
      <c r="AK105" s="107"/>
      <c r="AL105" s="107"/>
      <c r="AM105" s="107"/>
      <c r="AN105" s="108">
        <f>SUM(AG105,AT105)</f>
        <v>0</v>
      </c>
      <c r="AO105" s="107"/>
      <c r="AP105" s="107"/>
      <c r="AQ105" s="109" t="s">
        <v>81</v>
      </c>
      <c r="AR105" s="104"/>
      <c r="AS105" s="110">
        <v>0</v>
      </c>
      <c r="AT105" s="111">
        <f>ROUND(SUM(AV105:AW105),2)</f>
        <v>0</v>
      </c>
      <c r="AU105" s="112">
        <f>'13 - Trieda č.37'!P130</f>
        <v>0</v>
      </c>
      <c r="AV105" s="111">
        <f>'13 - Trieda č.37'!J33</f>
        <v>0</v>
      </c>
      <c r="AW105" s="111">
        <f>'13 - Trieda č.37'!J34</f>
        <v>0</v>
      </c>
      <c r="AX105" s="111">
        <f>'13 - Trieda č.37'!J35</f>
        <v>0</v>
      </c>
      <c r="AY105" s="111">
        <f>'13 - Trieda č.37'!J36</f>
        <v>0</v>
      </c>
      <c r="AZ105" s="111">
        <f>'13 - Trieda č.37'!F33</f>
        <v>0</v>
      </c>
      <c r="BA105" s="111">
        <f>'13 - Trieda č.37'!F34</f>
        <v>0</v>
      </c>
      <c r="BB105" s="111">
        <f>'13 - Trieda č.37'!F35</f>
        <v>0</v>
      </c>
      <c r="BC105" s="111">
        <f>'13 - Trieda č.37'!F36</f>
        <v>0</v>
      </c>
      <c r="BD105" s="113">
        <f>'13 - Trieda č.37'!F37</f>
        <v>0</v>
      </c>
      <c r="BE105" s="7"/>
      <c r="BT105" s="114" t="s">
        <v>82</v>
      </c>
      <c r="BV105" s="114" t="s">
        <v>76</v>
      </c>
      <c r="BW105" s="114" t="s">
        <v>113</v>
      </c>
      <c r="BX105" s="114" t="s">
        <v>4</v>
      </c>
      <c r="CL105" s="114" t="s">
        <v>1</v>
      </c>
      <c r="CM105" s="114" t="s">
        <v>74</v>
      </c>
    </row>
    <row r="106" s="7" customFormat="1" ht="16.5" customHeight="1">
      <c r="A106" s="103" t="s">
        <v>78</v>
      </c>
      <c r="B106" s="104"/>
      <c r="C106" s="105"/>
      <c r="D106" s="106" t="s">
        <v>114</v>
      </c>
      <c r="E106" s="106"/>
      <c r="F106" s="106"/>
      <c r="G106" s="106"/>
      <c r="H106" s="106"/>
      <c r="I106" s="107"/>
      <c r="J106" s="106" t="s">
        <v>115</v>
      </c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8">
        <f>'14 - Trieda č.38a'!J30</f>
        <v>0</v>
      </c>
      <c r="AH106" s="107"/>
      <c r="AI106" s="107"/>
      <c r="AJ106" s="107"/>
      <c r="AK106" s="107"/>
      <c r="AL106" s="107"/>
      <c r="AM106" s="107"/>
      <c r="AN106" s="108">
        <f>SUM(AG106,AT106)</f>
        <v>0</v>
      </c>
      <c r="AO106" s="107"/>
      <c r="AP106" s="107"/>
      <c r="AQ106" s="109" t="s">
        <v>81</v>
      </c>
      <c r="AR106" s="104"/>
      <c r="AS106" s="110">
        <v>0</v>
      </c>
      <c r="AT106" s="111">
        <f>ROUND(SUM(AV106:AW106),2)</f>
        <v>0</v>
      </c>
      <c r="AU106" s="112">
        <f>'14 - Trieda č.38a'!P129</f>
        <v>0</v>
      </c>
      <c r="AV106" s="111">
        <f>'14 - Trieda č.38a'!J33</f>
        <v>0</v>
      </c>
      <c r="AW106" s="111">
        <f>'14 - Trieda č.38a'!J34</f>
        <v>0</v>
      </c>
      <c r="AX106" s="111">
        <f>'14 - Trieda č.38a'!J35</f>
        <v>0</v>
      </c>
      <c r="AY106" s="111">
        <f>'14 - Trieda č.38a'!J36</f>
        <v>0</v>
      </c>
      <c r="AZ106" s="111">
        <f>'14 - Trieda č.38a'!F33</f>
        <v>0</v>
      </c>
      <c r="BA106" s="111">
        <f>'14 - Trieda č.38a'!F34</f>
        <v>0</v>
      </c>
      <c r="BB106" s="111">
        <f>'14 - Trieda č.38a'!F35</f>
        <v>0</v>
      </c>
      <c r="BC106" s="111">
        <f>'14 - Trieda č.38a'!F36</f>
        <v>0</v>
      </c>
      <c r="BD106" s="113">
        <f>'14 - Trieda č.38a'!F37</f>
        <v>0</v>
      </c>
      <c r="BE106" s="7"/>
      <c r="BT106" s="114" t="s">
        <v>82</v>
      </c>
      <c r="BV106" s="114" t="s">
        <v>76</v>
      </c>
      <c r="BW106" s="114" t="s">
        <v>116</v>
      </c>
      <c r="BX106" s="114" t="s">
        <v>4</v>
      </c>
      <c r="CL106" s="114" t="s">
        <v>1</v>
      </c>
      <c r="CM106" s="114" t="s">
        <v>74</v>
      </c>
    </row>
    <row r="107" s="7" customFormat="1" ht="16.5" customHeight="1">
      <c r="A107" s="103" t="s">
        <v>78</v>
      </c>
      <c r="B107" s="104"/>
      <c r="C107" s="105"/>
      <c r="D107" s="106" t="s">
        <v>117</v>
      </c>
      <c r="E107" s="106"/>
      <c r="F107" s="106"/>
      <c r="G107" s="106"/>
      <c r="H107" s="106"/>
      <c r="I107" s="107"/>
      <c r="J107" s="106" t="s">
        <v>118</v>
      </c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8">
        <f>'15 - Trieda č.38b'!J30</f>
        <v>0</v>
      </c>
      <c r="AH107" s="107"/>
      <c r="AI107" s="107"/>
      <c r="AJ107" s="107"/>
      <c r="AK107" s="107"/>
      <c r="AL107" s="107"/>
      <c r="AM107" s="107"/>
      <c r="AN107" s="108">
        <f>SUM(AG107,AT107)</f>
        <v>0</v>
      </c>
      <c r="AO107" s="107"/>
      <c r="AP107" s="107"/>
      <c r="AQ107" s="109" t="s">
        <v>81</v>
      </c>
      <c r="AR107" s="104"/>
      <c r="AS107" s="110">
        <v>0</v>
      </c>
      <c r="AT107" s="111">
        <f>ROUND(SUM(AV107:AW107),2)</f>
        <v>0</v>
      </c>
      <c r="AU107" s="112">
        <f>'15 - Trieda č.38b'!P125</f>
        <v>0</v>
      </c>
      <c r="AV107" s="111">
        <f>'15 - Trieda č.38b'!J33</f>
        <v>0</v>
      </c>
      <c r="AW107" s="111">
        <f>'15 - Trieda č.38b'!J34</f>
        <v>0</v>
      </c>
      <c r="AX107" s="111">
        <f>'15 - Trieda č.38b'!J35</f>
        <v>0</v>
      </c>
      <c r="AY107" s="111">
        <f>'15 - Trieda č.38b'!J36</f>
        <v>0</v>
      </c>
      <c r="AZ107" s="111">
        <f>'15 - Trieda č.38b'!F33</f>
        <v>0</v>
      </c>
      <c r="BA107" s="111">
        <f>'15 - Trieda č.38b'!F34</f>
        <v>0</v>
      </c>
      <c r="BB107" s="111">
        <f>'15 - Trieda č.38b'!F35</f>
        <v>0</v>
      </c>
      <c r="BC107" s="111">
        <f>'15 - Trieda č.38b'!F36</f>
        <v>0</v>
      </c>
      <c r="BD107" s="113">
        <f>'15 - Trieda č.38b'!F37</f>
        <v>0</v>
      </c>
      <c r="BE107" s="7"/>
      <c r="BT107" s="114" t="s">
        <v>82</v>
      </c>
      <c r="BV107" s="114" t="s">
        <v>76</v>
      </c>
      <c r="BW107" s="114" t="s">
        <v>119</v>
      </c>
      <c r="BX107" s="114" t="s">
        <v>4</v>
      </c>
      <c r="CL107" s="114" t="s">
        <v>1</v>
      </c>
      <c r="CM107" s="114" t="s">
        <v>74</v>
      </c>
    </row>
    <row r="108" s="7" customFormat="1" ht="16.5" customHeight="1">
      <c r="A108" s="103" t="s">
        <v>78</v>
      </c>
      <c r="B108" s="104"/>
      <c r="C108" s="105"/>
      <c r="D108" s="106" t="s">
        <v>120</v>
      </c>
      <c r="E108" s="106"/>
      <c r="F108" s="106"/>
      <c r="G108" s="106"/>
      <c r="H108" s="106"/>
      <c r="I108" s="107"/>
      <c r="J108" s="106" t="s">
        <v>121</v>
      </c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8">
        <f>'16 - Trieda č.39'!J30</f>
        <v>0</v>
      </c>
      <c r="AH108" s="107"/>
      <c r="AI108" s="107"/>
      <c r="AJ108" s="107"/>
      <c r="AK108" s="107"/>
      <c r="AL108" s="107"/>
      <c r="AM108" s="107"/>
      <c r="AN108" s="108">
        <f>SUM(AG108,AT108)</f>
        <v>0</v>
      </c>
      <c r="AO108" s="107"/>
      <c r="AP108" s="107"/>
      <c r="AQ108" s="109" t="s">
        <v>81</v>
      </c>
      <c r="AR108" s="104"/>
      <c r="AS108" s="110">
        <v>0</v>
      </c>
      <c r="AT108" s="111">
        <f>ROUND(SUM(AV108:AW108),2)</f>
        <v>0</v>
      </c>
      <c r="AU108" s="112">
        <f>'16 - Trieda č.39'!P130</f>
        <v>0</v>
      </c>
      <c r="AV108" s="111">
        <f>'16 - Trieda č.39'!J33</f>
        <v>0</v>
      </c>
      <c r="AW108" s="111">
        <f>'16 - Trieda č.39'!J34</f>
        <v>0</v>
      </c>
      <c r="AX108" s="111">
        <f>'16 - Trieda č.39'!J35</f>
        <v>0</v>
      </c>
      <c r="AY108" s="111">
        <f>'16 - Trieda č.39'!J36</f>
        <v>0</v>
      </c>
      <c r="AZ108" s="111">
        <f>'16 - Trieda č.39'!F33</f>
        <v>0</v>
      </c>
      <c r="BA108" s="111">
        <f>'16 - Trieda č.39'!F34</f>
        <v>0</v>
      </c>
      <c r="BB108" s="111">
        <f>'16 - Trieda č.39'!F35</f>
        <v>0</v>
      </c>
      <c r="BC108" s="111">
        <f>'16 - Trieda č.39'!F36</f>
        <v>0</v>
      </c>
      <c r="BD108" s="113">
        <f>'16 - Trieda č.39'!F37</f>
        <v>0</v>
      </c>
      <c r="BE108" s="7"/>
      <c r="BT108" s="114" t="s">
        <v>82</v>
      </c>
      <c r="BV108" s="114" t="s">
        <v>76</v>
      </c>
      <c r="BW108" s="114" t="s">
        <v>122</v>
      </c>
      <c r="BX108" s="114" t="s">
        <v>4</v>
      </c>
      <c r="CL108" s="114" t="s">
        <v>1</v>
      </c>
      <c r="CM108" s="114" t="s">
        <v>74</v>
      </c>
    </row>
    <row r="109" s="7" customFormat="1" ht="16.5" customHeight="1">
      <c r="A109" s="103" t="s">
        <v>78</v>
      </c>
      <c r="B109" s="104"/>
      <c r="C109" s="105"/>
      <c r="D109" s="106" t="s">
        <v>123</v>
      </c>
      <c r="E109" s="106"/>
      <c r="F109" s="106"/>
      <c r="G109" s="106"/>
      <c r="H109" s="106"/>
      <c r="I109" s="107"/>
      <c r="J109" s="106" t="s">
        <v>124</v>
      </c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8">
        <f>'17 - Trieda č.40'!J30</f>
        <v>0</v>
      </c>
      <c r="AH109" s="107"/>
      <c r="AI109" s="107"/>
      <c r="AJ109" s="107"/>
      <c r="AK109" s="107"/>
      <c r="AL109" s="107"/>
      <c r="AM109" s="107"/>
      <c r="AN109" s="108">
        <f>SUM(AG109,AT109)</f>
        <v>0</v>
      </c>
      <c r="AO109" s="107"/>
      <c r="AP109" s="107"/>
      <c r="AQ109" s="109" t="s">
        <v>81</v>
      </c>
      <c r="AR109" s="104"/>
      <c r="AS109" s="110">
        <v>0</v>
      </c>
      <c r="AT109" s="111">
        <f>ROUND(SUM(AV109:AW109),2)</f>
        <v>0</v>
      </c>
      <c r="AU109" s="112">
        <f>'17 - Trieda č.40'!P130</f>
        <v>0</v>
      </c>
      <c r="AV109" s="111">
        <f>'17 - Trieda č.40'!J33</f>
        <v>0</v>
      </c>
      <c r="AW109" s="111">
        <f>'17 - Trieda č.40'!J34</f>
        <v>0</v>
      </c>
      <c r="AX109" s="111">
        <f>'17 - Trieda č.40'!J35</f>
        <v>0</v>
      </c>
      <c r="AY109" s="111">
        <f>'17 - Trieda č.40'!J36</f>
        <v>0</v>
      </c>
      <c r="AZ109" s="111">
        <f>'17 - Trieda č.40'!F33</f>
        <v>0</v>
      </c>
      <c r="BA109" s="111">
        <f>'17 - Trieda č.40'!F34</f>
        <v>0</v>
      </c>
      <c r="BB109" s="111">
        <f>'17 - Trieda č.40'!F35</f>
        <v>0</v>
      </c>
      <c r="BC109" s="111">
        <f>'17 - Trieda č.40'!F36</f>
        <v>0</v>
      </c>
      <c r="BD109" s="113">
        <f>'17 - Trieda č.40'!F37</f>
        <v>0</v>
      </c>
      <c r="BE109" s="7"/>
      <c r="BT109" s="114" t="s">
        <v>82</v>
      </c>
      <c r="BV109" s="114" t="s">
        <v>76</v>
      </c>
      <c r="BW109" s="114" t="s">
        <v>125</v>
      </c>
      <c r="BX109" s="114" t="s">
        <v>4</v>
      </c>
      <c r="CL109" s="114" t="s">
        <v>1</v>
      </c>
      <c r="CM109" s="114" t="s">
        <v>74</v>
      </c>
    </row>
    <row r="110" s="7" customFormat="1" ht="16.5" customHeight="1">
      <c r="A110" s="103" t="s">
        <v>78</v>
      </c>
      <c r="B110" s="104"/>
      <c r="C110" s="105"/>
      <c r="D110" s="106" t="s">
        <v>126</v>
      </c>
      <c r="E110" s="106"/>
      <c r="F110" s="106"/>
      <c r="G110" s="106"/>
      <c r="H110" s="106"/>
      <c r="I110" s="107"/>
      <c r="J110" s="106" t="s">
        <v>127</v>
      </c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8">
        <f>'18 - Trieda č.41a'!J30</f>
        <v>0</v>
      </c>
      <c r="AH110" s="107"/>
      <c r="AI110" s="107"/>
      <c r="AJ110" s="107"/>
      <c r="AK110" s="107"/>
      <c r="AL110" s="107"/>
      <c r="AM110" s="107"/>
      <c r="AN110" s="108">
        <f>SUM(AG110,AT110)</f>
        <v>0</v>
      </c>
      <c r="AO110" s="107"/>
      <c r="AP110" s="107"/>
      <c r="AQ110" s="109" t="s">
        <v>81</v>
      </c>
      <c r="AR110" s="104"/>
      <c r="AS110" s="110">
        <v>0</v>
      </c>
      <c r="AT110" s="111">
        <f>ROUND(SUM(AV110:AW110),2)</f>
        <v>0</v>
      </c>
      <c r="AU110" s="112">
        <f>'18 - Trieda č.41a'!P129</f>
        <v>0</v>
      </c>
      <c r="AV110" s="111">
        <f>'18 - Trieda č.41a'!J33</f>
        <v>0</v>
      </c>
      <c r="AW110" s="111">
        <f>'18 - Trieda č.41a'!J34</f>
        <v>0</v>
      </c>
      <c r="AX110" s="111">
        <f>'18 - Trieda č.41a'!J35</f>
        <v>0</v>
      </c>
      <c r="AY110" s="111">
        <f>'18 - Trieda č.41a'!J36</f>
        <v>0</v>
      </c>
      <c r="AZ110" s="111">
        <f>'18 - Trieda č.41a'!F33</f>
        <v>0</v>
      </c>
      <c r="BA110" s="111">
        <f>'18 - Trieda č.41a'!F34</f>
        <v>0</v>
      </c>
      <c r="BB110" s="111">
        <f>'18 - Trieda č.41a'!F35</f>
        <v>0</v>
      </c>
      <c r="BC110" s="111">
        <f>'18 - Trieda č.41a'!F36</f>
        <v>0</v>
      </c>
      <c r="BD110" s="113">
        <f>'18 - Trieda č.41a'!F37</f>
        <v>0</v>
      </c>
      <c r="BE110" s="7"/>
      <c r="BT110" s="114" t="s">
        <v>82</v>
      </c>
      <c r="BV110" s="114" t="s">
        <v>76</v>
      </c>
      <c r="BW110" s="114" t="s">
        <v>128</v>
      </c>
      <c r="BX110" s="114" t="s">
        <v>4</v>
      </c>
      <c r="CL110" s="114" t="s">
        <v>1</v>
      </c>
      <c r="CM110" s="114" t="s">
        <v>74</v>
      </c>
    </row>
    <row r="111" s="7" customFormat="1" ht="16.5" customHeight="1">
      <c r="A111" s="103" t="s">
        <v>78</v>
      </c>
      <c r="B111" s="104"/>
      <c r="C111" s="105"/>
      <c r="D111" s="106" t="s">
        <v>129</v>
      </c>
      <c r="E111" s="106"/>
      <c r="F111" s="106"/>
      <c r="G111" s="106"/>
      <c r="H111" s="106"/>
      <c r="I111" s="107"/>
      <c r="J111" s="106" t="s">
        <v>130</v>
      </c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8">
        <f>'19 - Trieda č.41b'!J30</f>
        <v>0</v>
      </c>
      <c r="AH111" s="107"/>
      <c r="AI111" s="107"/>
      <c r="AJ111" s="107"/>
      <c r="AK111" s="107"/>
      <c r="AL111" s="107"/>
      <c r="AM111" s="107"/>
      <c r="AN111" s="108">
        <f>SUM(AG111,AT111)</f>
        <v>0</v>
      </c>
      <c r="AO111" s="107"/>
      <c r="AP111" s="107"/>
      <c r="AQ111" s="109" t="s">
        <v>81</v>
      </c>
      <c r="AR111" s="104"/>
      <c r="AS111" s="115">
        <v>0</v>
      </c>
      <c r="AT111" s="116">
        <f>ROUND(SUM(AV111:AW111),2)</f>
        <v>0</v>
      </c>
      <c r="AU111" s="117">
        <f>'19 - Trieda č.41b'!P127</f>
        <v>0</v>
      </c>
      <c r="AV111" s="116">
        <f>'19 - Trieda č.41b'!J33</f>
        <v>0</v>
      </c>
      <c r="AW111" s="116">
        <f>'19 - Trieda č.41b'!J34</f>
        <v>0</v>
      </c>
      <c r="AX111" s="116">
        <f>'19 - Trieda č.41b'!J35</f>
        <v>0</v>
      </c>
      <c r="AY111" s="116">
        <f>'19 - Trieda č.41b'!J36</f>
        <v>0</v>
      </c>
      <c r="AZ111" s="116">
        <f>'19 - Trieda č.41b'!F33</f>
        <v>0</v>
      </c>
      <c r="BA111" s="116">
        <f>'19 - Trieda č.41b'!F34</f>
        <v>0</v>
      </c>
      <c r="BB111" s="116">
        <f>'19 - Trieda č.41b'!F35</f>
        <v>0</v>
      </c>
      <c r="BC111" s="116">
        <f>'19 - Trieda č.41b'!F36</f>
        <v>0</v>
      </c>
      <c r="BD111" s="118">
        <f>'19 - Trieda č.41b'!F37</f>
        <v>0</v>
      </c>
      <c r="BE111" s="7"/>
      <c r="BT111" s="114" t="s">
        <v>82</v>
      </c>
      <c r="BV111" s="114" t="s">
        <v>76</v>
      </c>
      <c r="BW111" s="114" t="s">
        <v>131</v>
      </c>
      <c r="BX111" s="114" t="s">
        <v>4</v>
      </c>
      <c r="CL111" s="114" t="s">
        <v>1</v>
      </c>
      <c r="CM111" s="114" t="s">
        <v>74</v>
      </c>
    </row>
    <row r="112" s="2" customFormat="1" ht="30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8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="2" customFormat="1" ht="6.96" customHeight="1">
      <c r="A113" s="37"/>
      <c r="B113" s="59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38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</sheetData>
  <mergeCells count="106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D109:H109"/>
    <mergeCell ref="J109:AF109"/>
    <mergeCell ref="D110:H110"/>
    <mergeCell ref="J110:AF110"/>
    <mergeCell ref="D111:H111"/>
    <mergeCell ref="J111:AF111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94:AP94"/>
  </mergeCells>
  <hyperlinks>
    <hyperlink ref="A95" location="'03 - Trieda č.24'!C2" display="/"/>
    <hyperlink ref="A96" location="'04 - Trieda č.25'!C2" display="/"/>
    <hyperlink ref="A97" location="'05 - Trieda č.26a'!C2" display="/"/>
    <hyperlink ref="A98" location="'06 - Trieda č.26b'!C2" display="/"/>
    <hyperlink ref="A99" location="'07 - Trieda č.27'!C2" display="/"/>
    <hyperlink ref="A100" location="'08 - Trieda č.28b'!C2" display="/"/>
    <hyperlink ref="A101" location="'09 - Trieda č.28a'!C2" display="/"/>
    <hyperlink ref="A102" location="'10 - Trieda č.29'!C2" display="/"/>
    <hyperlink ref="A103" location="'11 - Trieda č.30'!C2" display="/"/>
    <hyperlink ref="A104" location="'12 - Trieda č.36'!C2" display="/"/>
    <hyperlink ref="A105" location="'13 - Trieda č.37'!C2" display="/"/>
    <hyperlink ref="A106" location="'14 - Trieda č.38a'!C2" display="/"/>
    <hyperlink ref="A107" location="'15 - Trieda č.38b'!C2" display="/"/>
    <hyperlink ref="A108" location="'16 - Trieda č.39'!C2" display="/"/>
    <hyperlink ref="A109" location="'17 - Trieda č.40'!C2" display="/"/>
    <hyperlink ref="A110" location="'18 - Trieda č.41a'!C2" display="/"/>
    <hyperlink ref="A111" location="'19 - Trieda č.41b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486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ROUND(J129,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ROUND((SUM(BE129:BE242)),  2)</f>
        <v>0</v>
      </c>
      <c r="G33" s="37"/>
      <c r="H33" s="37"/>
      <c r="I33" s="127">
        <v>0.20000000000000001</v>
      </c>
      <c r="J33" s="126">
        <f>ROUND(((SUM(BE129:BE242))*I33),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ROUND((SUM(BF129:BF242)),  2)</f>
        <v>0</v>
      </c>
      <c r="G34" s="37"/>
      <c r="H34" s="37"/>
      <c r="I34" s="127">
        <v>0.20000000000000001</v>
      </c>
      <c r="J34" s="126">
        <f>ROUND(((SUM(BF129:BF242))*I34),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ROUND((SUM(BG129:BG242)),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ROUND((SUM(BH129:BH242)),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ROUND((SUM(BI129:BI242)),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11 - Trieda č.30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J129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J130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J131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142</v>
      </c>
      <c r="E99" s="145"/>
      <c r="F99" s="145"/>
      <c r="G99" s="145"/>
      <c r="H99" s="145"/>
      <c r="I99" s="145"/>
      <c r="J99" s="146">
        <f>J143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143</v>
      </c>
      <c r="E100" s="145"/>
      <c r="F100" s="145"/>
      <c r="G100" s="145"/>
      <c r="H100" s="145"/>
      <c r="I100" s="145"/>
      <c r="J100" s="146">
        <f>J161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9"/>
      <c r="C101" s="9"/>
      <c r="D101" s="140" t="s">
        <v>144</v>
      </c>
      <c r="E101" s="141"/>
      <c r="F101" s="141"/>
      <c r="G101" s="141"/>
      <c r="H101" s="141"/>
      <c r="I101" s="141"/>
      <c r="J101" s="142">
        <f>J163</f>
        <v>0</v>
      </c>
      <c r="K101" s="9"/>
      <c r="L101" s="13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3"/>
      <c r="C102" s="10"/>
      <c r="D102" s="144" t="s">
        <v>145</v>
      </c>
      <c r="E102" s="145"/>
      <c r="F102" s="145"/>
      <c r="G102" s="145"/>
      <c r="H102" s="145"/>
      <c r="I102" s="145"/>
      <c r="J102" s="146">
        <f>J164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360</v>
      </c>
      <c r="E103" s="145"/>
      <c r="F103" s="145"/>
      <c r="G103" s="145"/>
      <c r="H103" s="145"/>
      <c r="I103" s="145"/>
      <c r="J103" s="146">
        <f>J174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146</v>
      </c>
      <c r="E104" s="145"/>
      <c r="F104" s="145"/>
      <c r="G104" s="145"/>
      <c r="H104" s="145"/>
      <c r="I104" s="145"/>
      <c r="J104" s="146">
        <f>J179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147</v>
      </c>
      <c r="E105" s="145"/>
      <c r="F105" s="145"/>
      <c r="G105" s="145"/>
      <c r="H105" s="145"/>
      <c r="I105" s="145"/>
      <c r="J105" s="146">
        <f>J194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148</v>
      </c>
      <c r="E106" s="145"/>
      <c r="F106" s="145"/>
      <c r="G106" s="145"/>
      <c r="H106" s="145"/>
      <c r="I106" s="145"/>
      <c r="J106" s="146">
        <f>J202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149</v>
      </c>
      <c r="E107" s="145"/>
      <c r="F107" s="145"/>
      <c r="G107" s="145"/>
      <c r="H107" s="145"/>
      <c r="I107" s="145"/>
      <c r="J107" s="146">
        <f>J230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39"/>
      <c r="C108" s="9"/>
      <c r="D108" s="140" t="s">
        <v>362</v>
      </c>
      <c r="E108" s="141"/>
      <c r="F108" s="141"/>
      <c r="G108" s="141"/>
      <c r="H108" s="141"/>
      <c r="I108" s="141"/>
      <c r="J108" s="142">
        <f>J237</f>
        <v>0</v>
      </c>
      <c r="K108" s="9"/>
      <c r="L108" s="13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43"/>
      <c r="C109" s="10"/>
      <c r="D109" s="144" t="s">
        <v>363</v>
      </c>
      <c r="E109" s="145"/>
      <c r="F109" s="145"/>
      <c r="G109" s="145"/>
      <c r="H109" s="145"/>
      <c r="I109" s="145"/>
      <c r="J109" s="146">
        <f>J238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150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15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3.25" customHeight="1">
      <c r="A119" s="37"/>
      <c r="B119" s="38"/>
      <c r="C119" s="37"/>
      <c r="D119" s="37"/>
      <c r="E119" s="120" t="str">
        <f>E7</f>
        <v>Stavebné opravy v triedach - SPŠ elektrotechnická, Komenského 44, 040 01 Košice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133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7"/>
      <c r="D121" s="37"/>
      <c r="E121" s="66" t="str">
        <f>E9</f>
        <v>11 - Trieda č.30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19</v>
      </c>
      <c r="D123" s="37"/>
      <c r="E123" s="37"/>
      <c r="F123" s="26" t="str">
        <f>F12</f>
        <v>Komenského 44, 040 01 Košice</v>
      </c>
      <c r="G123" s="37"/>
      <c r="H123" s="37"/>
      <c r="I123" s="31" t="s">
        <v>21</v>
      </c>
      <c r="J123" s="68" t="str">
        <f>IF(J12="","",J12)</f>
        <v>25. 10. 2020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23</v>
      </c>
      <c r="D125" s="37"/>
      <c r="E125" s="37"/>
      <c r="F125" s="26" t="str">
        <f>E15</f>
        <v xml:space="preserve"> SPŠ elektrotechnická, Komenského 44, 04001 Košice</v>
      </c>
      <c r="G125" s="37"/>
      <c r="H125" s="37"/>
      <c r="I125" s="31" t="s">
        <v>29</v>
      </c>
      <c r="J125" s="35" t="str">
        <f>E21</f>
        <v xml:space="preserve"> 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27</v>
      </c>
      <c r="D126" s="37"/>
      <c r="E126" s="37"/>
      <c r="F126" s="26" t="str">
        <f>IF(E18="","",E18)</f>
        <v>Vyplň údaj</v>
      </c>
      <c r="G126" s="37"/>
      <c r="H126" s="37"/>
      <c r="I126" s="31" t="s">
        <v>32</v>
      </c>
      <c r="J126" s="35" t="str">
        <f>E24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47"/>
      <c r="B128" s="148"/>
      <c r="C128" s="149" t="s">
        <v>151</v>
      </c>
      <c r="D128" s="150" t="s">
        <v>59</v>
      </c>
      <c r="E128" s="150" t="s">
        <v>55</v>
      </c>
      <c r="F128" s="150" t="s">
        <v>56</v>
      </c>
      <c r="G128" s="150" t="s">
        <v>152</v>
      </c>
      <c r="H128" s="150" t="s">
        <v>153</v>
      </c>
      <c r="I128" s="150" t="s">
        <v>154</v>
      </c>
      <c r="J128" s="151" t="s">
        <v>137</v>
      </c>
      <c r="K128" s="152" t="s">
        <v>155</v>
      </c>
      <c r="L128" s="153"/>
      <c r="M128" s="85" t="s">
        <v>1</v>
      </c>
      <c r="N128" s="86" t="s">
        <v>38</v>
      </c>
      <c r="O128" s="86" t="s">
        <v>156</v>
      </c>
      <c r="P128" s="86" t="s">
        <v>157</v>
      </c>
      <c r="Q128" s="86" t="s">
        <v>158</v>
      </c>
      <c r="R128" s="86" t="s">
        <v>159</v>
      </c>
      <c r="S128" s="86" t="s">
        <v>160</v>
      </c>
      <c r="T128" s="87" t="s">
        <v>161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  <row r="129" s="2" customFormat="1" ht="22.8" customHeight="1">
      <c r="A129" s="37"/>
      <c r="B129" s="38"/>
      <c r="C129" s="92" t="s">
        <v>138</v>
      </c>
      <c r="D129" s="37"/>
      <c r="E129" s="37"/>
      <c r="F129" s="37"/>
      <c r="G129" s="37"/>
      <c r="H129" s="37"/>
      <c r="I129" s="37"/>
      <c r="J129" s="154">
        <f>BK129</f>
        <v>0</v>
      </c>
      <c r="K129" s="37"/>
      <c r="L129" s="38"/>
      <c r="M129" s="88"/>
      <c r="N129" s="72"/>
      <c r="O129" s="89"/>
      <c r="P129" s="155">
        <f>P130+P163+P237</f>
        <v>0</v>
      </c>
      <c r="Q129" s="89"/>
      <c r="R129" s="155">
        <f>R130+R163+R237</f>
        <v>0.66284538999999998</v>
      </c>
      <c r="S129" s="89"/>
      <c r="T129" s="156">
        <f>T130+T163+T237</f>
        <v>0.17446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73</v>
      </c>
      <c r="AU129" s="18" t="s">
        <v>139</v>
      </c>
      <c r="BK129" s="157">
        <f>BK130+BK163+BK237</f>
        <v>0</v>
      </c>
    </row>
    <row r="130" s="12" customFormat="1" ht="25.92" customHeight="1">
      <c r="A130" s="12"/>
      <c r="B130" s="158"/>
      <c r="C130" s="12"/>
      <c r="D130" s="159" t="s">
        <v>73</v>
      </c>
      <c r="E130" s="160" t="s">
        <v>162</v>
      </c>
      <c r="F130" s="160" t="s">
        <v>163</v>
      </c>
      <c r="G130" s="12"/>
      <c r="H130" s="12"/>
      <c r="I130" s="161"/>
      <c r="J130" s="162">
        <f>BK130</f>
        <v>0</v>
      </c>
      <c r="K130" s="12"/>
      <c r="L130" s="158"/>
      <c r="M130" s="163"/>
      <c r="N130" s="164"/>
      <c r="O130" s="164"/>
      <c r="P130" s="165">
        <f>P131+P143+P161</f>
        <v>0</v>
      </c>
      <c r="Q130" s="164"/>
      <c r="R130" s="165">
        <f>R131+R143+R161</f>
        <v>0.28687815</v>
      </c>
      <c r="S130" s="164"/>
      <c r="T130" s="166">
        <f>T131+T143+T161</f>
        <v>0.12240000000000001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82</v>
      </c>
      <c r="AT130" s="167" t="s">
        <v>73</v>
      </c>
      <c r="AU130" s="167" t="s">
        <v>74</v>
      </c>
      <c r="AY130" s="159" t="s">
        <v>164</v>
      </c>
      <c r="BK130" s="168">
        <f>BK131+BK143+BK161</f>
        <v>0</v>
      </c>
    </row>
    <row r="131" s="12" customFormat="1" ht="22.8" customHeight="1">
      <c r="A131" s="12"/>
      <c r="B131" s="158"/>
      <c r="C131" s="12"/>
      <c r="D131" s="159" t="s">
        <v>73</v>
      </c>
      <c r="E131" s="169" t="s">
        <v>165</v>
      </c>
      <c r="F131" s="169" t="s">
        <v>166</v>
      </c>
      <c r="G131" s="12"/>
      <c r="H131" s="12"/>
      <c r="I131" s="161"/>
      <c r="J131" s="170">
        <f>BK131</f>
        <v>0</v>
      </c>
      <c r="K131" s="12"/>
      <c r="L131" s="158"/>
      <c r="M131" s="163"/>
      <c r="N131" s="164"/>
      <c r="O131" s="164"/>
      <c r="P131" s="165">
        <f>SUM(P132:P142)</f>
        <v>0</v>
      </c>
      <c r="Q131" s="164"/>
      <c r="R131" s="165">
        <f>SUM(R132:R142)</f>
        <v>0.28687815</v>
      </c>
      <c r="S131" s="164"/>
      <c r="T131" s="166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82</v>
      </c>
      <c r="AT131" s="167" t="s">
        <v>73</v>
      </c>
      <c r="AU131" s="167" t="s">
        <v>82</v>
      </c>
      <c r="AY131" s="159" t="s">
        <v>164</v>
      </c>
      <c r="BK131" s="168">
        <f>SUM(BK132:BK142)</f>
        <v>0</v>
      </c>
    </row>
    <row r="132" s="2" customFormat="1" ht="37.8" customHeight="1">
      <c r="A132" s="37"/>
      <c r="B132" s="171"/>
      <c r="C132" s="172" t="s">
        <v>82</v>
      </c>
      <c r="D132" s="172" t="s">
        <v>167</v>
      </c>
      <c r="E132" s="173" t="s">
        <v>168</v>
      </c>
      <c r="F132" s="174" t="s">
        <v>169</v>
      </c>
      <c r="G132" s="175" t="s">
        <v>170</v>
      </c>
      <c r="H132" s="176">
        <v>51.613999999999997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40</v>
      </c>
      <c r="O132" s="76"/>
      <c r="P132" s="182">
        <f>O132*H132</f>
        <v>0</v>
      </c>
      <c r="Q132" s="182">
        <v>0.00247</v>
      </c>
      <c r="R132" s="182">
        <f>Q132*H132</f>
        <v>0.12748657999999999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171</v>
      </c>
      <c r="AT132" s="184" t="s">
        <v>167</v>
      </c>
      <c r="AU132" s="184" t="s">
        <v>172</v>
      </c>
      <c r="AY132" s="18" t="s">
        <v>164</v>
      </c>
      <c r="BE132" s="185">
        <f>IF(N132="základná",J132,0)</f>
        <v>0</v>
      </c>
      <c r="BF132" s="185">
        <f>IF(N132="znížená",J132,0)</f>
        <v>0</v>
      </c>
      <c r="BG132" s="185">
        <f>IF(N132="zákl. prenesená",J132,0)</f>
        <v>0</v>
      </c>
      <c r="BH132" s="185">
        <f>IF(N132="zníž. prenesená",J132,0)</f>
        <v>0</v>
      </c>
      <c r="BI132" s="185">
        <f>IF(N132="nulová",J132,0)</f>
        <v>0</v>
      </c>
      <c r="BJ132" s="18" t="s">
        <v>172</v>
      </c>
      <c r="BK132" s="185">
        <f>ROUND(I132*H132,2)</f>
        <v>0</v>
      </c>
      <c r="BL132" s="18" t="s">
        <v>171</v>
      </c>
      <c r="BM132" s="184" t="s">
        <v>173</v>
      </c>
    </row>
    <row r="133" s="13" customFormat="1">
      <c r="A133" s="13"/>
      <c r="B133" s="186"/>
      <c r="C133" s="13"/>
      <c r="D133" s="187" t="s">
        <v>174</v>
      </c>
      <c r="E133" s="188" t="s">
        <v>1</v>
      </c>
      <c r="F133" s="189" t="s">
        <v>487</v>
      </c>
      <c r="G133" s="13"/>
      <c r="H133" s="190">
        <v>51.613999999999997</v>
      </c>
      <c r="I133" s="191"/>
      <c r="J133" s="13"/>
      <c r="K133" s="13"/>
      <c r="L133" s="186"/>
      <c r="M133" s="192"/>
      <c r="N133" s="193"/>
      <c r="O133" s="193"/>
      <c r="P133" s="193"/>
      <c r="Q133" s="193"/>
      <c r="R133" s="193"/>
      <c r="S133" s="193"/>
      <c r="T133" s="19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8" t="s">
        <v>174</v>
      </c>
      <c r="AU133" s="188" t="s">
        <v>172</v>
      </c>
      <c r="AV133" s="13" t="s">
        <v>172</v>
      </c>
      <c r="AW133" s="13" t="s">
        <v>30</v>
      </c>
      <c r="AX133" s="13" t="s">
        <v>74</v>
      </c>
      <c r="AY133" s="188" t="s">
        <v>164</v>
      </c>
    </row>
    <row r="134" s="14" customFormat="1">
      <c r="A134" s="14"/>
      <c r="B134" s="195"/>
      <c r="C134" s="14"/>
      <c r="D134" s="187" t="s">
        <v>174</v>
      </c>
      <c r="E134" s="196" t="s">
        <v>1</v>
      </c>
      <c r="F134" s="197" t="s">
        <v>176</v>
      </c>
      <c r="G134" s="14"/>
      <c r="H134" s="198">
        <v>51.613999999999997</v>
      </c>
      <c r="I134" s="199"/>
      <c r="J134" s="14"/>
      <c r="K134" s="14"/>
      <c r="L134" s="195"/>
      <c r="M134" s="200"/>
      <c r="N134" s="201"/>
      <c r="O134" s="201"/>
      <c r="P134" s="201"/>
      <c r="Q134" s="201"/>
      <c r="R134" s="201"/>
      <c r="S134" s="201"/>
      <c r="T134" s="20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6" t="s">
        <v>174</v>
      </c>
      <c r="AU134" s="196" t="s">
        <v>172</v>
      </c>
      <c r="AV134" s="14" t="s">
        <v>177</v>
      </c>
      <c r="AW134" s="14" t="s">
        <v>30</v>
      </c>
      <c r="AX134" s="14" t="s">
        <v>74</v>
      </c>
      <c r="AY134" s="196" t="s">
        <v>164</v>
      </c>
    </row>
    <row r="135" s="15" customFormat="1">
      <c r="A135" s="15"/>
      <c r="B135" s="203"/>
      <c r="C135" s="15"/>
      <c r="D135" s="187" t="s">
        <v>174</v>
      </c>
      <c r="E135" s="204" t="s">
        <v>1</v>
      </c>
      <c r="F135" s="205" t="s">
        <v>178</v>
      </c>
      <c r="G135" s="15"/>
      <c r="H135" s="206">
        <v>51.613999999999997</v>
      </c>
      <c r="I135" s="207"/>
      <c r="J135" s="15"/>
      <c r="K135" s="15"/>
      <c r="L135" s="203"/>
      <c r="M135" s="208"/>
      <c r="N135" s="209"/>
      <c r="O135" s="209"/>
      <c r="P135" s="209"/>
      <c r="Q135" s="209"/>
      <c r="R135" s="209"/>
      <c r="S135" s="209"/>
      <c r="T135" s="21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04" t="s">
        <v>174</v>
      </c>
      <c r="AU135" s="204" t="s">
        <v>172</v>
      </c>
      <c r="AV135" s="15" t="s">
        <v>171</v>
      </c>
      <c r="AW135" s="15" t="s">
        <v>30</v>
      </c>
      <c r="AX135" s="15" t="s">
        <v>82</v>
      </c>
      <c r="AY135" s="204" t="s">
        <v>164</v>
      </c>
    </row>
    <row r="136" s="2" customFormat="1" ht="24.15" customHeight="1">
      <c r="A136" s="37"/>
      <c r="B136" s="171"/>
      <c r="C136" s="172" t="s">
        <v>172</v>
      </c>
      <c r="D136" s="172" t="s">
        <v>167</v>
      </c>
      <c r="E136" s="173" t="s">
        <v>179</v>
      </c>
      <c r="F136" s="174" t="s">
        <v>180</v>
      </c>
      <c r="G136" s="175" t="s">
        <v>170</v>
      </c>
      <c r="H136" s="176">
        <v>64.531000000000006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40</v>
      </c>
      <c r="O136" s="76"/>
      <c r="P136" s="182">
        <f>O136*H136</f>
        <v>0</v>
      </c>
      <c r="Q136" s="182">
        <v>0.00247</v>
      </c>
      <c r="R136" s="182">
        <f>Q136*H136</f>
        <v>0.15939157000000001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171</v>
      </c>
      <c r="AT136" s="184" t="s">
        <v>167</v>
      </c>
      <c r="AU136" s="184" t="s">
        <v>172</v>
      </c>
      <c r="AY136" s="18" t="s">
        <v>164</v>
      </c>
      <c r="BE136" s="185">
        <f>IF(N136="základná",J136,0)</f>
        <v>0</v>
      </c>
      <c r="BF136" s="185">
        <f>IF(N136="znížená",J136,0)</f>
        <v>0</v>
      </c>
      <c r="BG136" s="185">
        <f>IF(N136="zákl. prenesená",J136,0)</f>
        <v>0</v>
      </c>
      <c r="BH136" s="185">
        <f>IF(N136="zníž. prenesená",J136,0)</f>
        <v>0</v>
      </c>
      <c r="BI136" s="185">
        <f>IF(N136="nulová",J136,0)</f>
        <v>0</v>
      </c>
      <c r="BJ136" s="18" t="s">
        <v>172</v>
      </c>
      <c r="BK136" s="185">
        <f>ROUND(I136*H136,2)</f>
        <v>0</v>
      </c>
      <c r="BL136" s="18" t="s">
        <v>171</v>
      </c>
      <c r="BM136" s="184" t="s">
        <v>181</v>
      </c>
    </row>
    <row r="137" s="13" customFormat="1">
      <c r="A137" s="13"/>
      <c r="B137" s="186"/>
      <c r="C137" s="13"/>
      <c r="D137" s="187" t="s">
        <v>174</v>
      </c>
      <c r="E137" s="188" t="s">
        <v>1</v>
      </c>
      <c r="F137" s="189" t="s">
        <v>488</v>
      </c>
      <c r="G137" s="13"/>
      <c r="H137" s="190">
        <v>72.477000000000004</v>
      </c>
      <c r="I137" s="191"/>
      <c r="J137" s="13"/>
      <c r="K137" s="13"/>
      <c r="L137" s="186"/>
      <c r="M137" s="192"/>
      <c r="N137" s="193"/>
      <c r="O137" s="193"/>
      <c r="P137" s="193"/>
      <c r="Q137" s="193"/>
      <c r="R137" s="193"/>
      <c r="S137" s="193"/>
      <c r="T137" s="19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8" t="s">
        <v>174</v>
      </c>
      <c r="AU137" s="188" t="s">
        <v>172</v>
      </c>
      <c r="AV137" s="13" t="s">
        <v>172</v>
      </c>
      <c r="AW137" s="13" t="s">
        <v>30</v>
      </c>
      <c r="AX137" s="13" t="s">
        <v>74</v>
      </c>
      <c r="AY137" s="188" t="s">
        <v>164</v>
      </c>
    </row>
    <row r="138" s="13" customFormat="1">
      <c r="A138" s="13"/>
      <c r="B138" s="186"/>
      <c r="C138" s="13"/>
      <c r="D138" s="187" t="s">
        <v>174</v>
      </c>
      <c r="E138" s="188" t="s">
        <v>1</v>
      </c>
      <c r="F138" s="189" t="s">
        <v>427</v>
      </c>
      <c r="G138" s="13"/>
      <c r="H138" s="190">
        <v>-12.808999999999999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174</v>
      </c>
      <c r="AU138" s="188" t="s">
        <v>172</v>
      </c>
      <c r="AV138" s="13" t="s">
        <v>172</v>
      </c>
      <c r="AW138" s="13" t="s">
        <v>30</v>
      </c>
      <c r="AX138" s="13" t="s">
        <v>74</v>
      </c>
      <c r="AY138" s="188" t="s">
        <v>164</v>
      </c>
    </row>
    <row r="139" s="13" customFormat="1">
      <c r="A139" s="13"/>
      <c r="B139" s="186"/>
      <c r="C139" s="13"/>
      <c r="D139" s="187" t="s">
        <v>174</v>
      </c>
      <c r="E139" s="188" t="s">
        <v>1</v>
      </c>
      <c r="F139" s="189" t="s">
        <v>184</v>
      </c>
      <c r="G139" s="13"/>
      <c r="H139" s="190">
        <v>-1.845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174</v>
      </c>
      <c r="AU139" s="188" t="s">
        <v>172</v>
      </c>
      <c r="AV139" s="13" t="s">
        <v>172</v>
      </c>
      <c r="AW139" s="13" t="s">
        <v>30</v>
      </c>
      <c r="AX139" s="13" t="s">
        <v>74</v>
      </c>
      <c r="AY139" s="188" t="s">
        <v>164</v>
      </c>
    </row>
    <row r="140" s="13" customFormat="1">
      <c r="A140" s="13"/>
      <c r="B140" s="186"/>
      <c r="C140" s="13"/>
      <c r="D140" s="187" t="s">
        <v>174</v>
      </c>
      <c r="E140" s="188" t="s">
        <v>1</v>
      </c>
      <c r="F140" s="189" t="s">
        <v>428</v>
      </c>
      <c r="G140" s="13"/>
      <c r="H140" s="190">
        <v>6.7080000000000002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174</v>
      </c>
      <c r="AU140" s="188" t="s">
        <v>172</v>
      </c>
      <c r="AV140" s="13" t="s">
        <v>172</v>
      </c>
      <c r="AW140" s="13" t="s">
        <v>30</v>
      </c>
      <c r="AX140" s="13" t="s">
        <v>74</v>
      </c>
      <c r="AY140" s="188" t="s">
        <v>164</v>
      </c>
    </row>
    <row r="141" s="14" customFormat="1">
      <c r="A141" s="14"/>
      <c r="B141" s="195"/>
      <c r="C141" s="14"/>
      <c r="D141" s="187" t="s">
        <v>174</v>
      </c>
      <c r="E141" s="196" t="s">
        <v>1</v>
      </c>
      <c r="F141" s="197" t="s">
        <v>176</v>
      </c>
      <c r="G141" s="14"/>
      <c r="H141" s="198">
        <v>64.531000000000006</v>
      </c>
      <c r="I141" s="199"/>
      <c r="J141" s="14"/>
      <c r="K141" s="14"/>
      <c r="L141" s="195"/>
      <c r="M141" s="200"/>
      <c r="N141" s="201"/>
      <c r="O141" s="201"/>
      <c r="P141" s="201"/>
      <c r="Q141" s="201"/>
      <c r="R141" s="201"/>
      <c r="S141" s="201"/>
      <c r="T141" s="20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6" t="s">
        <v>174</v>
      </c>
      <c r="AU141" s="196" t="s">
        <v>172</v>
      </c>
      <c r="AV141" s="14" t="s">
        <v>177</v>
      </c>
      <c r="AW141" s="14" t="s">
        <v>30</v>
      </c>
      <c r="AX141" s="14" t="s">
        <v>74</v>
      </c>
      <c r="AY141" s="196" t="s">
        <v>164</v>
      </c>
    </row>
    <row r="142" s="15" customFormat="1">
      <c r="A142" s="15"/>
      <c r="B142" s="203"/>
      <c r="C142" s="15"/>
      <c r="D142" s="187" t="s">
        <v>174</v>
      </c>
      <c r="E142" s="204" t="s">
        <v>1</v>
      </c>
      <c r="F142" s="205" t="s">
        <v>178</v>
      </c>
      <c r="G142" s="15"/>
      <c r="H142" s="206">
        <v>64.531000000000006</v>
      </c>
      <c r="I142" s="207"/>
      <c r="J142" s="15"/>
      <c r="K142" s="15"/>
      <c r="L142" s="203"/>
      <c r="M142" s="208"/>
      <c r="N142" s="209"/>
      <c r="O142" s="209"/>
      <c r="P142" s="209"/>
      <c r="Q142" s="209"/>
      <c r="R142" s="209"/>
      <c r="S142" s="209"/>
      <c r="T142" s="210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04" t="s">
        <v>174</v>
      </c>
      <c r="AU142" s="204" t="s">
        <v>172</v>
      </c>
      <c r="AV142" s="15" t="s">
        <v>171</v>
      </c>
      <c r="AW142" s="15" t="s">
        <v>30</v>
      </c>
      <c r="AX142" s="15" t="s">
        <v>82</v>
      </c>
      <c r="AY142" s="204" t="s">
        <v>164</v>
      </c>
    </row>
    <row r="143" s="12" customFormat="1" ht="22.8" customHeight="1">
      <c r="A143" s="12"/>
      <c r="B143" s="158"/>
      <c r="C143" s="12"/>
      <c r="D143" s="159" t="s">
        <v>73</v>
      </c>
      <c r="E143" s="169" t="s">
        <v>186</v>
      </c>
      <c r="F143" s="169" t="s">
        <v>187</v>
      </c>
      <c r="G143" s="12"/>
      <c r="H143" s="12"/>
      <c r="I143" s="161"/>
      <c r="J143" s="170">
        <f>BK143</f>
        <v>0</v>
      </c>
      <c r="K143" s="12"/>
      <c r="L143" s="158"/>
      <c r="M143" s="163"/>
      <c r="N143" s="164"/>
      <c r="O143" s="164"/>
      <c r="P143" s="165">
        <f>SUM(P144:P160)</f>
        <v>0</v>
      </c>
      <c r="Q143" s="164"/>
      <c r="R143" s="165">
        <f>SUM(R144:R160)</f>
        <v>0</v>
      </c>
      <c r="S143" s="164"/>
      <c r="T143" s="166">
        <f>SUM(T144:T160)</f>
        <v>0.12240000000000001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9" t="s">
        <v>82</v>
      </c>
      <c r="AT143" s="167" t="s">
        <v>73</v>
      </c>
      <c r="AU143" s="167" t="s">
        <v>82</v>
      </c>
      <c r="AY143" s="159" t="s">
        <v>164</v>
      </c>
      <c r="BK143" s="168">
        <f>SUM(BK144:BK160)</f>
        <v>0</v>
      </c>
    </row>
    <row r="144" s="2" customFormat="1" ht="37.8" customHeight="1">
      <c r="A144" s="37"/>
      <c r="B144" s="171"/>
      <c r="C144" s="172" t="s">
        <v>177</v>
      </c>
      <c r="D144" s="172" t="s">
        <v>167</v>
      </c>
      <c r="E144" s="173" t="s">
        <v>188</v>
      </c>
      <c r="F144" s="174" t="s">
        <v>189</v>
      </c>
      <c r="G144" s="175" t="s">
        <v>170</v>
      </c>
      <c r="H144" s="176">
        <v>1.8</v>
      </c>
      <c r="I144" s="177"/>
      <c r="J144" s="178">
        <f>ROUND(I144*H144,2)</f>
        <v>0</v>
      </c>
      <c r="K144" s="179"/>
      <c r="L144" s="38"/>
      <c r="M144" s="180" t="s">
        <v>1</v>
      </c>
      <c r="N144" s="181" t="s">
        <v>40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0.068000000000000005</v>
      </c>
      <c r="T144" s="183">
        <f>S144*H144</f>
        <v>0.12240000000000001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171</v>
      </c>
      <c r="AT144" s="184" t="s">
        <v>167</v>
      </c>
      <c r="AU144" s="184" t="s">
        <v>172</v>
      </c>
      <c r="AY144" s="18" t="s">
        <v>164</v>
      </c>
      <c r="BE144" s="185">
        <f>IF(N144="základná",J144,0)</f>
        <v>0</v>
      </c>
      <c r="BF144" s="185">
        <f>IF(N144="znížená",J144,0)</f>
        <v>0</v>
      </c>
      <c r="BG144" s="185">
        <f>IF(N144="zákl. prenesená",J144,0)</f>
        <v>0</v>
      </c>
      <c r="BH144" s="185">
        <f>IF(N144="zníž. prenesená",J144,0)</f>
        <v>0</v>
      </c>
      <c r="BI144" s="185">
        <f>IF(N144="nulová",J144,0)</f>
        <v>0</v>
      </c>
      <c r="BJ144" s="18" t="s">
        <v>172</v>
      </c>
      <c r="BK144" s="185">
        <f>ROUND(I144*H144,2)</f>
        <v>0</v>
      </c>
      <c r="BL144" s="18" t="s">
        <v>171</v>
      </c>
      <c r="BM144" s="184" t="s">
        <v>190</v>
      </c>
    </row>
    <row r="145" s="13" customFormat="1">
      <c r="A145" s="13"/>
      <c r="B145" s="186"/>
      <c r="C145" s="13"/>
      <c r="D145" s="187" t="s">
        <v>174</v>
      </c>
      <c r="E145" s="188" t="s">
        <v>1</v>
      </c>
      <c r="F145" s="189" t="s">
        <v>371</v>
      </c>
      <c r="G145" s="13"/>
      <c r="H145" s="190">
        <v>1.8</v>
      </c>
      <c r="I145" s="191"/>
      <c r="J145" s="13"/>
      <c r="K145" s="13"/>
      <c r="L145" s="186"/>
      <c r="M145" s="192"/>
      <c r="N145" s="193"/>
      <c r="O145" s="193"/>
      <c r="P145" s="193"/>
      <c r="Q145" s="193"/>
      <c r="R145" s="193"/>
      <c r="S145" s="193"/>
      <c r="T145" s="19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8" t="s">
        <v>174</v>
      </c>
      <c r="AU145" s="188" t="s">
        <v>172</v>
      </c>
      <c r="AV145" s="13" t="s">
        <v>172</v>
      </c>
      <c r="AW145" s="13" t="s">
        <v>30</v>
      </c>
      <c r="AX145" s="13" t="s">
        <v>74</v>
      </c>
      <c r="AY145" s="188" t="s">
        <v>164</v>
      </c>
    </row>
    <row r="146" s="14" customFormat="1">
      <c r="A146" s="14"/>
      <c r="B146" s="195"/>
      <c r="C146" s="14"/>
      <c r="D146" s="187" t="s">
        <v>174</v>
      </c>
      <c r="E146" s="196" t="s">
        <v>1</v>
      </c>
      <c r="F146" s="197" t="s">
        <v>176</v>
      </c>
      <c r="G146" s="14"/>
      <c r="H146" s="198">
        <v>1.8</v>
      </c>
      <c r="I146" s="199"/>
      <c r="J146" s="14"/>
      <c r="K146" s="14"/>
      <c r="L146" s="195"/>
      <c r="M146" s="200"/>
      <c r="N146" s="201"/>
      <c r="O146" s="201"/>
      <c r="P146" s="201"/>
      <c r="Q146" s="201"/>
      <c r="R146" s="201"/>
      <c r="S146" s="201"/>
      <c r="T146" s="20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6" t="s">
        <v>174</v>
      </c>
      <c r="AU146" s="196" t="s">
        <v>172</v>
      </c>
      <c r="AV146" s="14" t="s">
        <v>177</v>
      </c>
      <c r="AW146" s="14" t="s">
        <v>30</v>
      </c>
      <c r="AX146" s="14" t="s">
        <v>74</v>
      </c>
      <c r="AY146" s="196" t="s">
        <v>164</v>
      </c>
    </row>
    <row r="147" s="15" customFormat="1">
      <c r="A147" s="15"/>
      <c r="B147" s="203"/>
      <c r="C147" s="15"/>
      <c r="D147" s="187" t="s">
        <v>174</v>
      </c>
      <c r="E147" s="204" t="s">
        <v>1</v>
      </c>
      <c r="F147" s="205" t="s">
        <v>178</v>
      </c>
      <c r="G147" s="15"/>
      <c r="H147" s="206">
        <v>1.8</v>
      </c>
      <c r="I147" s="207"/>
      <c r="J147" s="15"/>
      <c r="K147" s="15"/>
      <c r="L147" s="203"/>
      <c r="M147" s="208"/>
      <c r="N147" s="209"/>
      <c r="O147" s="209"/>
      <c r="P147" s="209"/>
      <c r="Q147" s="209"/>
      <c r="R147" s="209"/>
      <c r="S147" s="209"/>
      <c r="T147" s="21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04" t="s">
        <v>174</v>
      </c>
      <c r="AU147" s="204" t="s">
        <v>172</v>
      </c>
      <c r="AV147" s="15" t="s">
        <v>171</v>
      </c>
      <c r="AW147" s="15" t="s">
        <v>30</v>
      </c>
      <c r="AX147" s="15" t="s">
        <v>82</v>
      </c>
      <c r="AY147" s="204" t="s">
        <v>164</v>
      </c>
    </row>
    <row r="148" s="2" customFormat="1" ht="24.15" customHeight="1">
      <c r="A148" s="37"/>
      <c r="B148" s="171"/>
      <c r="C148" s="172" t="s">
        <v>171</v>
      </c>
      <c r="D148" s="172" t="s">
        <v>167</v>
      </c>
      <c r="E148" s="173" t="s">
        <v>192</v>
      </c>
      <c r="F148" s="174" t="s">
        <v>193</v>
      </c>
      <c r="G148" s="175" t="s">
        <v>194</v>
      </c>
      <c r="H148" s="176">
        <v>0.14399999999999999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40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171</v>
      </c>
      <c r="AT148" s="184" t="s">
        <v>167</v>
      </c>
      <c r="AU148" s="184" t="s">
        <v>172</v>
      </c>
      <c r="AY148" s="18" t="s">
        <v>164</v>
      </c>
      <c r="BE148" s="185">
        <f>IF(N148="základná",J148,0)</f>
        <v>0</v>
      </c>
      <c r="BF148" s="185">
        <f>IF(N148="znížená",J148,0)</f>
        <v>0</v>
      </c>
      <c r="BG148" s="185">
        <f>IF(N148="zákl. prenesená",J148,0)</f>
        <v>0</v>
      </c>
      <c r="BH148" s="185">
        <f>IF(N148="zníž. prenesená",J148,0)</f>
        <v>0</v>
      </c>
      <c r="BI148" s="185">
        <f>IF(N148="nulová",J148,0)</f>
        <v>0</v>
      </c>
      <c r="BJ148" s="18" t="s">
        <v>172</v>
      </c>
      <c r="BK148" s="185">
        <f>ROUND(I148*H148,2)</f>
        <v>0</v>
      </c>
      <c r="BL148" s="18" t="s">
        <v>171</v>
      </c>
      <c r="BM148" s="184" t="s">
        <v>195</v>
      </c>
    </row>
    <row r="149" s="2" customFormat="1" ht="24.15" customHeight="1">
      <c r="A149" s="37"/>
      <c r="B149" s="171"/>
      <c r="C149" s="172" t="s">
        <v>196</v>
      </c>
      <c r="D149" s="172" t="s">
        <v>167</v>
      </c>
      <c r="E149" s="173" t="s">
        <v>197</v>
      </c>
      <c r="F149" s="174" t="s">
        <v>198</v>
      </c>
      <c r="G149" s="175" t="s">
        <v>194</v>
      </c>
      <c r="H149" s="176">
        <v>0.28799999999999998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40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171</v>
      </c>
      <c r="AT149" s="184" t="s">
        <v>167</v>
      </c>
      <c r="AU149" s="184" t="s">
        <v>172</v>
      </c>
      <c r="AY149" s="18" t="s">
        <v>164</v>
      </c>
      <c r="BE149" s="185">
        <f>IF(N149="základná",J149,0)</f>
        <v>0</v>
      </c>
      <c r="BF149" s="185">
        <f>IF(N149="znížená",J149,0)</f>
        <v>0</v>
      </c>
      <c r="BG149" s="185">
        <f>IF(N149="zákl. prenesená",J149,0)</f>
        <v>0</v>
      </c>
      <c r="BH149" s="185">
        <f>IF(N149="zníž. prenesená",J149,0)</f>
        <v>0</v>
      </c>
      <c r="BI149" s="185">
        <f>IF(N149="nulová",J149,0)</f>
        <v>0</v>
      </c>
      <c r="BJ149" s="18" t="s">
        <v>172</v>
      </c>
      <c r="BK149" s="185">
        <f>ROUND(I149*H149,2)</f>
        <v>0</v>
      </c>
      <c r="BL149" s="18" t="s">
        <v>171</v>
      </c>
      <c r="BM149" s="184" t="s">
        <v>199</v>
      </c>
    </row>
    <row r="150" s="13" customFormat="1">
      <c r="A150" s="13"/>
      <c r="B150" s="186"/>
      <c r="C150" s="13"/>
      <c r="D150" s="187" t="s">
        <v>174</v>
      </c>
      <c r="E150" s="13"/>
      <c r="F150" s="189" t="s">
        <v>374</v>
      </c>
      <c r="G150" s="13"/>
      <c r="H150" s="190">
        <v>0.28799999999999998</v>
      </c>
      <c r="I150" s="191"/>
      <c r="J150" s="13"/>
      <c r="K150" s="13"/>
      <c r="L150" s="186"/>
      <c r="M150" s="192"/>
      <c r="N150" s="193"/>
      <c r="O150" s="193"/>
      <c r="P150" s="193"/>
      <c r="Q150" s="193"/>
      <c r="R150" s="193"/>
      <c r="S150" s="193"/>
      <c r="T150" s="19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8" t="s">
        <v>174</v>
      </c>
      <c r="AU150" s="188" t="s">
        <v>172</v>
      </c>
      <c r="AV150" s="13" t="s">
        <v>172</v>
      </c>
      <c r="AW150" s="13" t="s">
        <v>3</v>
      </c>
      <c r="AX150" s="13" t="s">
        <v>82</v>
      </c>
      <c r="AY150" s="188" t="s">
        <v>164</v>
      </c>
    </row>
    <row r="151" s="2" customFormat="1" ht="14.4" customHeight="1">
      <c r="A151" s="37"/>
      <c r="B151" s="171"/>
      <c r="C151" s="172" t="s">
        <v>165</v>
      </c>
      <c r="D151" s="172" t="s">
        <v>167</v>
      </c>
      <c r="E151" s="173" t="s">
        <v>200</v>
      </c>
      <c r="F151" s="174" t="s">
        <v>201</v>
      </c>
      <c r="G151" s="175" t="s">
        <v>194</v>
      </c>
      <c r="H151" s="176">
        <v>0.14399999999999999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40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171</v>
      </c>
      <c r="AT151" s="184" t="s">
        <v>167</v>
      </c>
      <c r="AU151" s="184" t="s">
        <v>172</v>
      </c>
      <c r="AY151" s="18" t="s">
        <v>164</v>
      </c>
      <c r="BE151" s="185">
        <f>IF(N151="základná",J151,0)</f>
        <v>0</v>
      </c>
      <c r="BF151" s="185">
        <f>IF(N151="znížená",J151,0)</f>
        <v>0</v>
      </c>
      <c r="BG151" s="185">
        <f>IF(N151="zákl. prenesená",J151,0)</f>
        <v>0</v>
      </c>
      <c r="BH151" s="185">
        <f>IF(N151="zníž. prenesená",J151,0)</f>
        <v>0</v>
      </c>
      <c r="BI151" s="185">
        <f>IF(N151="nulová",J151,0)</f>
        <v>0</v>
      </c>
      <c r="BJ151" s="18" t="s">
        <v>172</v>
      </c>
      <c r="BK151" s="185">
        <f>ROUND(I151*H151,2)</f>
        <v>0</v>
      </c>
      <c r="BL151" s="18" t="s">
        <v>171</v>
      </c>
      <c r="BM151" s="184" t="s">
        <v>202</v>
      </c>
    </row>
    <row r="152" s="2" customFormat="1" ht="14.4" customHeight="1">
      <c r="A152" s="37"/>
      <c r="B152" s="171"/>
      <c r="C152" s="172" t="s">
        <v>203</v>
      </c>
      <c r="D152" s="172" t="s">
        <v>167</v>
      </c>
      <c r="E152" s="173" t="s">
        <v>204</v>
      </c>
      <c r="F152" s="174" t="s">
        <v>205</v>
      </c>
      <c r="G152" s="175" t="s">
        <v>194</v>
      </c>
      <c r="H152" s="176">
        <v>0.14399999999999999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40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171</v>
      </c>
      <c r="AT152" s="184" t="s">
        <v>167</v>
      </c>
      <c r="AU152" s="184" t="s">
        <v>172</v>
      </c>
      <c r="AY152" s="18" t="s">
        <v>164</v>
      </c>
      <c r="BE152" s="185">
        <f>IF(N152="základná",J152,0)</f>
        <v>0</v>
      </c>
      <c r="BF152" s="185">
        <f>IF(N152="znížená",J152,0)</f>
        <v>0</v>
      </c>
      <c r="BG152" s="185">
        <f>IF(N152="zákl. prenesená",J152,0)</f>
        <v>0</v>
      </c>
      <c r="BH152" s="185">
        <f>IF(N152="zníž. prenesená",J152,0)</f>
        <v>0</v>
      </c>
      <c r="BI152" s="185">
        <f>IF(N152="nulová",J152,0)</f>
        <v>0</v>
      </c>
      <c r="BJ152" s="18" t="s">
        <v>172</v>
      </c>
      <c r="BK152" s="185">
        <f>ROUND(I152*H152,2)</f>
        <v>0</v>
      </c>
      <c r="BL152" s="18" t="s">
        <v>171</v>
      </c>
      <c r="BM152" s="184" t="s">
        <v>206</v>
      </c>
    </row>
    <row r="153" s="2" customFormat="1" ht="14.4" customHeight="1">
      <c r="A153" s="37"/>
      <c r="B153" s="171"/>
      <c r="C153" s="172" t="s">
        <v>207</v>
      </c>
      <c r="D153" s="172" t="s">
        <v>167</v>
      </c>
      <c r="E153" s="173" t="s">
        <v>208</v>
      </c>
      <c r="F153" s="174" t="s">
        <v>209</v>
      </c>
      <c r="G153" s="175" t="s">
        <v>194</v>
      </c>
      <c r="H153" s="176">
        <v>0.14399999999999999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40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171</v>
      </c>
      <c r="AT153" s="184" t="s">
        <v>167</v>
      </c>
      <c r="AU153" s="184" t="s">
        <v>172</v>
      </c>
      <c r="AY153" s="18" t="s">
        <v>164</v>
      </c>
      <c r="BE153" s="185">
        <f>IF(N153="základná",J153,0)</f>
        <v>0</v>
      </c>
      <c r="BF153" s="185">
        <f>IF(N153="znížená",J153,0)</f>
        <v>0</v>
      </c>
      <c r="BG153" s="185">
        <f>IF(N153="zákl. prenesená",J153,0)</f>
        <v>0</v>
      </c>
      <c r="BH153" s="185">
        <f>IF(N153="zníž. prenesená",J153,0)</f>
        <v>0</v>
      </c>
      <c r="BI153" s="185">
        <f>IF(N153="nulová",J153,0)</f>
        <v>0</v>
      </c>
      <c r="BJ153" s="18" t="s">
        <v>172</v>
      </c>
      <c r="BK153" s="185">
        <f>ROUND(I153*H153,2)</f>
        <v>0</v>
      </c>
      <c r="BL153" s="18" t="s">
        <v>171</v>
      </c>
      <c r="BM153" s="184" t="s">
        <v>210</v>
      </c>
    </row>
    <row r="154" s="2" customFormat="1" ht="24.15" customHeight="1">
      <c r="A154" s="37"/>
      <c r="B154" s="171"/>
      <c r="C154" s="172" t="s">
        <v>186</v>
      </c>
      <c r="D154" s="172" t="s">
        <v>167</v>
      </c>
      <c r="E154" s="173" t="s">
        <v>211</v>
      </c>
      <c r="F154" s="174" t="s">
        <v>212</v>
      </c>
      <c r="G154" s="175" t="s">
        <v>194</v>
      </c>
      <c r="H154" s="176">
        <v>2.7360000000000002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40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171</v>
      </c>
      <c r="AT154" s="184" t="s">
        <v>167</v>
      </c>
      <c r="AU154" s="184" t="s">
        <v>172</v>
      </c>
      <c r="AY154" s="18" t="s">
        <v>164</v>
      </c>
      <c r="BE154" s="185">
        <f>IF(N154="základná",J154,0)</f>
        <v>0</v>
      </c>
      <c r="BF154" s="185">
        <f>IF(N154="znížená",J154,0)</f>
        <v>0</v>
      </c>
      <c r="BG154" s="185">
        <f>IF(N154="zákl. prenesená",J154,0)</f>
        <v>0</v>
      </c>
      <c r="BH154" s="185">
        <f>IF(N154="zníž. prenesená",J154,0)</f>
        <v>0</v>
      </c>
      <c r="BI154" s="185">
        <f>IF(N154="nulová",J154,0)</f>
        <v>0</v>
      </c>
      <c r="BJ154" s="18" t="s">
        <v>172</v>
      </c>
      <c r="BK154" s="185">
        <f>ROUND(I154*H154,2)</f>
        <v>0</v>
      </c>
      <c r="BL154" s="18" t="s">
        <v>171</v>
      </c>
      <c r="BM154" s="184" t="s">
        <v>213</v>
      </c>
    </row>
    <row r="155" s="13" customFormat="1">
      <c r="A155" s="13"/>
      <c r="B155" s="186"/>
      <c r="C155" s="13"/>
      <c r="D155" s="187" t="s">
        <v>174</v>
      </c>
      <c r="E155" s="13"/>
      <c r="F155" s="189" t="s">
        <v>373</v>
      </c>
      <c r="G155" s="13"/>
      <c r="H155" s="190">
        <v>2.7360000000000002</v>
      </c>
      <c r="I155" s="191"/>
      <c r="J155" s="13"/>
      <c r="K155" s="13"/>
      <c r="L155" s="186"/>
      <c r="M155" s="192"/>
      <c r="N155" s="193"/>
      <c r="O155" s="193"/>
      <c r="P155" s="193"/>
      <c r="Q155" s="193"/>
      <c r="R155" s="193"/>
      <c r="S155" s="193"/>
      <c r="T155" s="19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8" t="s">
        <v>174</v>
      </c>
      <c r="AU155" s="188" t="s">
        <v>172</v>
      </c>
      <c r="AV155" s="13" t="s">
        <v>172</v>
      </c>
      <c r="AW155" s="13" t="s">
        <v>3</v>
      </c>
      <c r="AX155" s="13" t="s">
        <v>82</v>
      </c>
      <c r="AY155" s="188" t="s">
        <v>164</v>
      </c>
    </row>
    <row r="156" s="2" customFormat="1" ht="24.15" customHeight="1">
      <c r="A156" s="37"/>
      <c r="B156" s="171"/>
      <c r="C156" s="172" t="s">
        <v>102</v>
      </c>
      <c r="D156" s="172" t="s">
        <v>167</v>
      </c>
      <c r="E156" s="173" t="s">
        <v>215</v>
      </c>
      <c r="F156" s="174" t="s">
        <v>216</v>
      </c>
      <c r="G156" s="175" t="s">
        <v>194</v>
      </c>
      <c r="H156" s="176">
        <v>0.14399999999999999</v>
      </c>
      <c r="I156" s="177"/>
      <c r="J156" s="178">
        <f>ROUND(I156*H156,2)</f>
        <v>0</v>
      </c>
      <c r="K156" s="179"/>
      <c r="L156" s="38"/>
      <c r="M156" s="180" t="s">
        <v>1</v>
      </c>
      <c r="N156" s="181" t="s">
        <v>40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171</v>
      </c>
      <c r="AT156" s="184" t="s">
        <v>167</v>
      </c>
      <c r="AU156" s="184" t="s">
        <v>172</v>
      </c>
      <c r="AY156" s="18" t="s">
        <v>164</v>
      </c>
      <c r="BE156" s="185">
        <f>IF(N156="základná",J156,0)</f>
        <v>0</v>
      </c>
      <c r="BF156" s="185">
        <f>IF(N156="znížená",J156,0)</f>
        <v>0</v>
      </c>
      <c r="BG156" s="185">
        <f>IF(N156="zákl. prenesená",J156,0)</f>
        <v>0</v>
      </c>
      <c r="BH156" s="185">
        <f>IF(N156="zníž. prenesená",J156,0)</f>
        <v>0</v>
      </c>
      <c r="BI156" s="185">
        <f>IF(N156="nulová",J156,0)</f>
        <v>0</v>
      </c>
      <c r="BJ156" s="18" t="s">
        <v>172</v>
      </c>
      <c r="BK156" s="185">
        <f>ROUND(I156*H156,2)</f>
        <v>0</v>
      </c>
      <c r="BL156" s="18" t="s">
        <v>171</v>
      </c>
      <c r="BM156" s="184" t="s">
        <v>217</v>
      </c>
    </row>
    <row r="157" s="2" customFormat="1" ht="24.15" customHeight="1">
      <c r="A157" s="37"/>
      <c r="B157" s="171"/>
      <c r="C157" s="172" t="s">
        <v>105</v>
      </c>
      <c r="D157" s="172" t="s">
        <v>167</v>
      </c>
      <c r="E157" s="173" t="s">
        <v>218</v>
      </c>
      <c r="F157" s="174" t="s">
        <v>219</v>
      </c>
      <c r="G157" s="175" t="s">
        <v>194</v>
      </c>
      <c r="H157" s="176">
        <v>0.28799999999999998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40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171</v>
      </c>
      <c r="AT157" s="184" t="s">
        <v>167</v>
      </c>
      <c r="AU157" s="184" t="s">
        <v>172</v>
      </c>
      <c r="AY157" s="18" t="s">
        <v>164</v>
      </c>
      <c r="BE157" s="185">
        <f>IF(N157="základná",J157,0)</f>
        <v>0</v>
      </c>
      <c r="BF157" s="185">
        <f>IF(N157="znížená",J157,0)</f>
        <v>0</v>
      </c>
      <c r="BG157" s="185">
        <f>IF(N157="zákl. prenesená",J157,0)</f>
        <v>0</v>
      </c>
      <c r="BH157" s="185">
        <f>IF(N157="zníž. prenesená",J157,0)</f>
        <v>0</v>
      </c>
      <c r="BI157" s="185">
        <f>IF(N157="nulová",J157,0)</f>
        <v>0</v>
      </c>
      <c r="BJ157" s="18" t="s">
        <v>172</v>
      </c>
      <c r="BK157" s="185">
        <f>ROUND(I157*H157,2)</f>
        <v>0</v>
      </c>
      <c r="BL157" s="18" t="s">
        <v>171</v>
      </c>
      <c r="BM157" s="184" t="s">
        <v>220</v>
      </c>
    </row>
    <row r="158" s="13" customFormat="1">
      <c r="A158" s="13"/>
      <c r="B158" s="186"/>
      <c r="C158" s="13"/>
      <c r="D158" s="187" t="s">
        <v>174</v>
      </c>
      <c r="E158" s="13"/>
      <c r="F158" s="189" t="s">
        <v>374</v>
      </c>
      <c r="G158" s="13"/>
      <c r="H158" s="190">
        <v>0.28799999999999998</v>
      </c>
      <c r="I158" s="191"/>
      <c r="J158" s="13"/>
      <c r="K158" s="13"/>
      <c r="L158" s="186"/>
      <c r="M158" s="192"/>
      <c r="N158" s="193"/>
      <c r="O158" s="193"/>
      <c r="P158" s="193"/>
      <c r="Q158" s="193"/>
      <c r="R158" s="193"/>
      <c r="S158" s="193"/>
      <c r="T158" s="19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8" t="s">
        <v>174</v>
      </c>
      <c r="AU158" s="188" t="s">
        <v>172</v>
      </c>
      <c r="AV158" s="13" t="s">
        <v>172</v>
      </c>
      <c r="AW158" s="13" t="s">
        <v>3</v>
      </c>
      <c r="AX158" s="13" t="s">
        <v>82</v>
      </c>
      <c r="AY158" s="188" t="s">
        <v>164</v>
      </c>
    </row>
    <row r="159" s="2" customFormat="1" ht="24.15" customHeight="1">
      <c r="A159" s="37"/>
      <c r="B159" s="171"/>
      <c r="C159" s="172" t="s">
        <v>108</v>
      </c>
      <c r="D159" s="172" t="s">
        <v>167</v>
      </c>
      <c r="E159" s="173" t="s">
        <v>222</v>
      </c>
      <c r="F159" s="174" t="s">
        <v>223</v>
      </c>
      <c r="G159" s="175" t="s">
        <v>194</v>
      </c>
      <c r="H159" s="176">
        <v>0.14399999999999999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40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171</v>
      </c>
      <c r="AT159" s="184" t="s">
        <v>167</v>
      </c>
      <c r="AU159" s="184" t="s">
        <v>172</v>
      </c>
      <c r="AY159" s="18" t="s">
        <v>164</v>
      </c>
      <c r="BE159" s="185">
        <f>IF(N159="základná",J159,0)</f>
        <v>0</v>
      </c>
      <c r="BF159" s="185">
        <f>IF(N159="znížená",J159,0)</f>
        <v>0</v>
      </c>
      <c r="BG159" s="185">
        <f>IF(N159="zákl. prenesená",J159,0)</f>
        <v>0</v>
      </c>
      <c r="BH159" s="185">
        <f>IF(N159="zníž. prenesená",J159,0)</f>
        <v>0</v>
      </c>
      <c r="BI159" s="185">
        <f>IF(N159="nulová",J159,0)</f>
        <v>0</v>
      </c>
      <c r="BJ159" s="18" t="s">
        <v>172</v>
      </c>
      <c r="BK159" s="185">
        <f>ROUND(I159*H159,2)</f>
        <v>0</v>
      </c>
      <c r="BL159" s="18" t="s">
        <v>171</v>
      </c>
      <c r="BM159" s="184" t="s">
        <v>224</v>
      </c>
    </row>
    <row r="160" s="2" customFormat="1" ht="14.4" customHeight="1">
      <c r="A160" s="37"/>
      <c r="B160" s="171"/>
      <c r="C160" s="172" t="s">
        <v>111</v>
      </c>
      <c r="D160" s="172" t="s">
        <v>167</v>
      </c>
      <c r="E160" s="173" t="s">
        <v>225</v>
      </c>
      <c r="F160" s="174" t="s">
        <v>226</v>
      </c>
      <c r="G160" s="175" t="s">
        <v>227</v>
      </c>
      <c r="H160" s="176">
        <v>0</v>
      </c>
      <c r="I160" s="177"/>
      <c r="J160" s="178">
        <f>ROUND(I160*H160,2)</f>
        <v>0</v>
      </c>
      <c r="K160" s="179"/>
      <c r="L160" s="38"/>
      <c r="M160" s="180" t="s">
        <v>1</v>
      </c>
      <c r="N160" s="181" t="s">
        <v>40</v>
      </c>
      <c r="O160" s="76"/>
      <c r="P160" s="182">
        <f>O160*H160</f>
        <v>0</v>
      </c>
      <c r="Q160" s="182">
        <v>0</v>
      </c>
      <c r="R160" s="182">
        <f>Q160*H160</f>
        <v>0</v>
      </c>
      <c r="S160" s="182">
        <v>0</v>
      </c>
      <c r="T160" s="18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4" t="s">
        <v>171</v>
      </c>
      <c r="AT160" s="184" t="s">
        <v>167</v>
      </c>
      <c r="AU160" s="184" t="s">
        <v>172</v>
      </c>
      <c r="AY160" s="18" t="s">
        <v>164</v>
      </c>
      <c r="BE160" s="185">
        <f>IF(N160="základná",J160,0)</f>
        <v>0</v>
      </c>
      <c r="BF160" s="185">
        <f>IF(N160="znížená",J160,0)</f>
        <v>0</v>
      </c>
      <c r="BG160" s="185">
        <f>IF(N160="zákl. prenesená",J160,0)</f>
        <v>0</v>
      </c>
      <c r="BH160" s="185">
        <f>IF(N160="zníž. prenesená",J160,0)</f>
        <v>0</v>
      </c>
      <c r="BI160" s="185">
        <f>IF(N160="nulová",J160,0)</f>
        <v>0</v>
      </c>
      <c r="BJ160" s="18" t="s">
        <v>172</v>
      </c>
      <c r="BK160" s="185">
        <f>ROUND(I160*H160,2)</f>
        <v>0</v>
      </c>
      <c r="BL160" s="18" t="s">
        <v>171</v>
      </c>
      <c r="BM160" s="184" t="s">
        <v>228</v>
      </c>
    </row>
    <row r="161" s="12" customFormat="1" ht="22.8" customHeight="1">
      <c r="A161" s="12"/>
      <c r="B161" s="158"/>
      <c r="C161" s="12"/>
      <c r="D161" s="159" t="s">
        <v>73</v>
      </c>
      <c r="E161" s="169" t="s">
        <v>229</v>
      </c>
      <c r="F161" s="169" t="s">
        <v>230</v>
      </c>
      <c r="G161" s="12"/>
      <c r="H161" s="12"/>
      <c r="I161" s="161"/>
      <c r="J161" s="170">
        <f>BK161</f>
        <v>0</v>
      </c>
      <c r="K161" s="12"/>
      <c r="L161" s="158"/>
      <c r="M161" s="163"/>
      <c r="N161" s="164"/>
      <c r="O161" s="164"/>
      <c r="P161" s="165">
        <f>P162</f>
        <v>0</v>
      </c>
      <c r="Q161" s="164"/>
      <c r="R161" s="165">
        <f>R162</f>
        <v>0</v>
      </c>
      <c r="S161" s="164"/>
      <c r="T161" s="166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59" t="s">
        <v>82</v>
      </c>
      <c r="AT161" s="167" t="s">
        <v>73</v>
      </c>
      <c r="AU161" s="167" t="s">
        <v>82</v>
      </c>
      <c r="AY161" s="159" t="s">
        <v>164</v>
      </c>
      <c r="BK161" s="168">
        <f>BK162</f>
        <v>0</v>
      </c>
    </row>
    <row r="162" s="2" customFormat="1" ht="24.15" customHeight="1">
      <c r="A162" s="37"/>
      <c r="B162" s="171"/>
      <c r="C162" s="172" t="s">
        <v>114</v>
      </c>
      <c r="D162" s="172" t="s">
        <v>167</v>
      </c>
      <c r="E162" s="173" t="s">
        <v>231</v>
      </c>
      <c r="F162" s="174" t="s">
        <v>232</v>
      </c>
      <c r="G162" s="175" t="s">
        <v>194</v>
      </c>
      <c r="H162" s="176">
        <v>0.28699999999999998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40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171</v>
      </c>
      <c r="AT162" s="184" t="s">
        <v>167</v>
      </c>
      <c r="AU162" s="184" t="s">
        <v>172</v>
      </c>
      <c r="AY162" s="18" t="s">
        <v>164</v>
      </c>
      <c r="BE162" s="185">
        <f>IF(N162="základná",J162,0)</f>
        <v>0</v>
      </c>
      <c r="BF162" s="185">
        <f>IF(N162="znížená",J162,0)</f>
        <v>0</v>
      </c>
      <c r="BG162" s="185">
        <f>IF(N162="zákl. prenesená",J162,0)</f>
        <v>0</v>
      </c>
      <c r="BH162" s="185">
        <f>IF(N162="zníž. prenesená",J162,0)</f>
        <v>0</v>
      </c>
      <c r="BI162" s="185">
        <f>IF(N162="nulová",J162,0)</f>
        <v>0</v>
      </c>
      <c r="BJ162" s="18" t="s">
        <v>172</v>
      </c>
      <c r="BK162" s="185">
        <f>ROUND(I162*H162,2)</f>
        <v>0</v>
      </c>
      <c r="BL162" s="18" t="s">
        <v>171</v>
      </c>
      <c r="BM162" s="184" t="s">
        <v>233</v>
      </c>
    </row>
    <row r="163" s="12" customFormat="1" ht="25.92" customHeight="1">
      <c r="A163" s="12"/>
      <c r="B163" s="158"/>
      <c r="C163" s="12"/>
      <c r="D163" s="159" t="s">
        <v>73</v>
      </c>
      <c r="E163" s="160" t="s">
        <v>234</v>
      </c>
      <c r="F163" s="160" t="s">
        <v>235</v>
      </c>
      <c r="G163" s="12"/>
      <c r="H163" s="12"/>
      <c r="I163" s="161"/>
      <c r="J163" s="162">
        <f>BK163</f>
        <v>0</v>
      </c>
      <c r="K163" s="12"/>
      <c r="L163" s="158"/>
      <c r="M163" s="163"/>
      <c r="N163" s="164"/>
      <c r="O163" s="164"/>
      <c r="P163" s="165">
        <f>P164+P174+P179+P194+P202+P230</f>
        <v>0</v>
      </c>
      <c r="Q163" s="164"/>
      <c r="R163" s="165">
        <f>R164+R174+R179+R194+R202+R230</f>
        <v>0.29796724000000002</v>
      </c>
      <c r="S163" s="164"/>
      <c r="T163" s="166">
        <f>T164+T174+T179+T194+T202+T230</f>
        <v>0.022060000000000003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172</v>
      </c>
      <c r="AT163" s="167" t="s">
        <v>73</v>
      </c>
      <c r="AU163" s="167" t="s">
        <v>74</v>
      </c>
      <c r="AY163" s="159" t="s">
        <v>164</v>
      </c>
      <c r="BK163" s="168">
        <f>BK164+BK174+BK179+BK194+BK202+BK230</f>
        <v>0</v>
      </c>
    </row>
    <row r="164" s="12" customFormat="1" ht="22.8" customHeight="1">
      <c r="A164" s="12"/>
      <c r="B164" s="158"/>
      <c r="C164" s="12"/>
      <c r="D164" s="159" t="s">
        <v>73</v>
      </c>
      <c r="E164" s="169" t="s">
        <v>236</v>
      </c>
      <c r="F164" s="169" t="s">
        <v>237</v>
      </c>
      <c r="G164" s="12"/>
      <c r="H164" s="12"/>
      <c r="I164" s="161"/>
      <c r="J164" s="170">
        <f>BK164</f>
        <v>0</v>
      </c>
      <c r="K164" s="12"/>
      <c r="L164" s="158"/>
      <c r="M164" s="163"/>
      <c r="N164" s="164"/>
      <c r="O164" s="164"/>
      <c r="P164" s="165">
        <f>SUM(P165:P173)</f>
        <v>0</v>
      </c>
      <c r="Q164" s="164"/>
      <c r="R164" s="165">
        <f>SUM(R165:R173)</f>
        <v>0.0086400000000000001</v>
      </c>
      <c r="S164" s="164"/>
      <c r="T164" s="166">
        <f>SUM(T165:T173)</f>
        <v>0.022060000000000003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59" t="s">
        <v>172</v>
      </c>
      <c r="AT164" s="167" t="s">
        <v>73</v>
      </c>
      <c r="AU164" s="167" t="s">
        <v>82</v>
      </c>
      <c r="AY164" s="159" t="s">
        <v>164</v>
      </c>
      <c r="BK164" s="168">
        <f>SUM(BK165:BK173)</f>
        <v>0</v>
      </c>
    </row>
    <row r="165" s="2" customFormat="1" ht="24.15" customHeight="1">
      <c r="A165" s="37"/>
      <c r="B165" s="171"/>
      <c r="C165" s="172" t="s">
        <v>117</v>
      </c>
      <c r="D165" s="172" t="s">
        <v>167</v>
      </c>
      <c r="E165" s="173" t="s">
        <v>238</v>
      </c>
      <c r="F165" s="174" t="s">
        <v>239</v>
      </c>
      <c r="G165" s="175" t="s">
        <v>240</v>
      </c>
      <c r="H165" s="176">
        <v>1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40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0.019460000000000002</v>
      </c>
      <c r="T165" s="183">
        <f>S165*H165</f>
        <v>0.019460000000000002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120</v>
      </c>
      <c r="AT165" s="184" t="s">
        <v>167</v>
      </c>
      <c r="AU165" s="184" t="s">
        <v>172</v>
      </c>
      <c r="AY165" s="18" t="s">
        <v>164</v>
      </c>
      <c r="BE165" s="185">
        <f>IF(N165="základná",J165,0)</f>
        <v>0</v>
      </c>
      <c r="BF165" s="185">
        <f>IF(N165="znížená",J165,0)</f>
        <v>0</v>
      </c>
      <c r="BG165" s="185">
        <f>IF(N165="zákl. prenesená",J165,0)</f>
        <v>0</v>
      </c>
      <c r="BH165" s="185">
        <f>IF(N165="zníž. prenesená",J165,0)</f>
        <v>0</v>
      </c>
      <c r="BI165" s="185">
        <f>IF(N165="nulová",J165,0)</f>
        <v>0</v>
      </c>
      <c r="BJ165" s="18" t="s">
        <v>172</v>
      </c>
      <c r="BK165" s="185">
        <f>ROUND(I165*H165,2)</f>
        <v>0</v>
      </c>
      <c r="BL165" s="18" t="s">
        <v>120</v>
      </c>
      <c r="BM165" s="184" t="s">
        <v>241</v>
      </c>
    </row>
    <row r="166" s="2" customFormat="1" ht="24.15" customHeight="1">
      <c r="A166" s="37"/>
      <c r="B166" s="171"/>
      <c r="C166" s="172" t="s">
        <v>120</v>
      </c>
      <c r="D166" s="172" t="s">
        <v>167</v>
      </c>
      <c r="E166" s="173" t="s">
        <v>242</v>
      </c>
      <c r="F166" s="174" t="s">
        <v>243</v>
      </c>
      <c r="G166" s="175" t="s">
        <v>227</v>
      </c>
      <c r="H166" s="176">
        <v>1</v>
      </c>
      <c r="I166" s="177"/>
      <c r="J166" s="178">
        <f>ROUND(I166*H166,2)</f>
        <v>0</v>
      </c>
      <c r="K166" s="179"/>
      <c r="L166" s="38"/>
      <c r="M166" s="180" t="s">
        <v>1</v>
      </c>
      <c r="N166" s="181" t="s">
        <v>40</v>
      </c>
      <c r="O166" s="76"/>
      <c r="P166" s="182">
        <f>O166*H166</f>
        <v>0</v>
      </c>
      <c r="Q166" s="182">
        <v>0.00027999999999999998</v>
      </c>
      <c r="R166" s="182">
        <f>Q166*H166</f>
        <v>0.00027999999999999998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120</v>
      </c>
      <c r="AT166" s="184" t="s">
        <v>167</v>
      </c>
      <c r="AU166" s="184" t="s">
        <v>172</v>
      </c>
      <c r="AY166" s="18" t="s">
        <v>164</v>
      </c>
      <c r="BE166" s="185">
        <f>IF(N166="základná",J166,0)</f>
        <v>0</v>
      </c>
      <c r="BF166" s="185">
        <f>IF(N166="znížená",J166,0)</f>
        <v>0</v>
      </c>
      <c r="BG166" s="185">
        <f>IF(N166="zákl. prenesená",J166,0)</f>
        <v>0</v>
      </c>
      <c r="BH166" s="185">
        <f>IF(N166="zníž. prenesená",J166,0)</f>
        <v>0</v>
      </c>
      <c r="BI166" s="185">
        <f>IF(N166="nulová",J166,0)</f>
        <v>0</v>
      </c>
      <c r="BJ166" s="18" t="s">
        <v>172</v>
      </c>
      <c r="BK166" s="185">
        <f>ROUND(I166*H166,2)</f>
        <v>0</v>
      </c>
      <c r="BL166" s="18" t="s">
        <v>120</v>
      </c>
      <c r="BM166" s="184" t="s">
        <v>244</v>
      </c>
    </row>
    <row r="167" s="2" customFormat="1" ht="14.4" customHeight="1">
      <c r="A167" s="37"/>
      <c r="B167" s="171"/>
      <c r="C167" s="211" t="s">
        <v>123</v>
      </c>
      <c r="D167" s="211" t="s">
        <v>245</v>
      </c>
      <c r="E167" s="212" t="s">
        <v>246</v>
      </c>
      <c r="F167" s="213" t="s">
        <v>247</v>
      </c>
      <c r="G167" s="214" t="s">
        <v>227</v>
      </c>
      <c r="H167" s="215">
        <v>1</v>
      </c>
      <c r="I167" s="216"/>
      <c r="J167" s="217">
        <f>ROUND(I167*H167,2)</f>
        <v>0</v>
      </c>
      <c r="K167" s="218"/>
      <c r="L167" s="219"/>
      <c r="M167" s="220" t="s">
        <v>1</v>
      </c>
      <c r="N167" s="221" t="s">
        <v>40</v>
      </c>
      <c r="O167" s="76"/>
      <c r="P167" s="182">
        <f>O167*H167</f>
        <v>0</v>
      </c>
      <c r="Q167" s="182">
        <v>0.0061999999999999998</v>
      </c>
      <c r="R167" s="182">
        <f>Q167*H167</f>
        <v>0.0061999999999999998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248</v>
      </c>
      <c r="AT167" s="184" t="s">
        <v>245</v>
      </c>
      <c r="AU167" s="184" t="s">
        <v>172</v>
      </c>
      <c r="AY167" s="18" t="s">
        <v>164</v>
      </c>
      <c r="BE167" s="185">
        <f>IF(N167="základná",J167,0)</f>
        <v>0</v>
      </c>
      <c r="BF167" s="185">
        <f>IF(N167="znížená",J167,0)</f>
        <v>0</v>
      </c>
      <c r="BG167" s="185">
        <f>IF(N167="zákl. prenesená",J167,0)</f>
        <v>0</v>
      </c>
      <c r="BH167" s="185">
        <f>IF(N167="zníž. prenesená",J167,0)</f>
        <v>0</v>
      </c>
      <c r="BI167" s="185">
        <f>IF(N167="nulová",J167,0)</f>
        <v>0</v>
      </c>
      <c r="BJ167" s="18" t="s">
        <v>172</v>
      </c>
      <c r="BK167" s="185">
        <f>ROUND(I167*H167,2)</f>
        <v>0</v>
      </c>
      <c r="BL167" s="18" t="s">
        <v>120</v>
      </c>
      <c r="BM167" s="184" t="s">
        <v>249</v>
      </c>
    </row>
    <row r="168" s="2" customFormat="1" ht="24.15" customHeight="1">
      <c r="A168" s="37"/>
      <c r="B168" s="171"/>
      <c r="C168" s="172" t="s">
        <v>126</v>
      </c>
      <c r="D168" s="172" t="s">
        <v>167</v>
      </c>
      <c r="E168" s="173" t="s">
        <v>250</v>
      </c>
      <c r="F168" s="174" t="s">
        <v>251</v>
      </c>
      <c r="G168" s="175" t="s">
        <v>240</v>
      </c>
      <c r="H168" s="176">
        <v>1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40</v>
      </c>
      <c r="O168" s="76"/>
      <c r="P168" s="182">
        <f>O168*H168</f>
        <v>0</v>
      </c>
      <c r="Q168" s="182">
        <v>0</v>
      </c>
      <c r="R168" s="182">
        <f>Q168*H168</f>
        <v>0</v>
      </c>
      <c r="S168" s="182">
        <v>0.0025999999999999999</v>
      </c>
      <c r="T168" s="183">
        <f>S168*H168</f>
        <v>0.0025999999999999999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120</v>
      </c>
      <c r="AT168" s="184" t="s">
        <v>167</v>
      </c>
      <c r="AU168" s="184" t="s">
        <v>172</v>
      </c>
      <c r="AY168" s="18" t="s">
        <v>164</v>
      </c>
      <c r="BE168" s="185">
        <f>IF(N168="základná",J168,0)</f>
        <v>0</v>
      </c>
      <c r="BF168" s="185">
        <f>IF(N168="znížená",J168,0)</f>
        <v>0</v>
      </c>
      <c r="BG168" s="185">
        <f>IF(N168="zákl. prenesená",J168,0)</f>
        <v>0</v>
      </c>
      <c r="BH168" s="185">
        <f>IF(N168="zníž. prenesená",J168,0)</f>
        <v>0</v>
      </c>
      <c r="BI168" s="185">
        <f>IF(N168="nulová",J168,0)</f>
        <v>0</v>
      </c>
      <c r="BJ168" s="18" t="s">
        <v>172</v>
      </c>
      <c r="BK168" s="185">
        <f>ROUND(I168*H168,2)</f>
        <v>0</v>
      </c>
      <c r="BL168" s="18" t="s">
        <v>120</v>
      </c>
      <c r="BM168" s="184" t="s">
        <v>252</v>
      </c>
    </row>
    <row r="169" s="2" customFormat="1" ht="14.4" customHeight="1">
      <c r="A169" s="37"/>
      <c r="B169" s="171"/>
      <c r="C169" s="172" t="s">
        <v>129</v>
      </c>
      <c r="D169" s="172" t="s">
        <v>167</v>
      </c>
      <c r="E169" s="173" t="s">
        <v>253</v>
      </c>
      <c r="F169" s="174" t="s">
        <v>254</v>
      </c>
      <c r="G169" s="175" t="s">
        <v>227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40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120</v>
      </c>
      <c r="AT169" s="184" t="s">
        <v>167</v>
      </c>
      <c r="AU169" s="184" t="s">
        <v>172</v>
      </c>
      <c r="AY169" s="18" t="s">
        <v>164</v>
      </c>
      <c r="BE169" s="185">
        <f>IF(N169="základná",J169,0)</f>
        <v>0</v>
      </c>
      <c r="BF169" s="185">
        <f>IF(N169="znížená",J169,0)</f>
        <v>0</v>
      </c>
      <c r="BG169" s="185">
        <f>IF(N169="zákl. prenesená",J169,0)</f>
        <v>0</v>
      </c>
      <c r="BH169" s="185">
        <f>IF(N169="zníž. prenesená",J169,0)</f>
        <v>0</v>
      </c>
      <c r="BI169" s="185">
        <f>IF(N169="nulová",J169,0)</f>
        <v>0</v>
      </c>
      <c r="BJ169" s="18" t="s">
        <v>172</v>
      </c>
      <c r="BK169" s="185">
        <f>ROUND(I169*H169,2)</f>
        <v>0</v>
      </c>
      <c r="BL169" s="18" t="s">
        <v>120</v>
      </c>
      <c r="BM169" s="184" t="s">
        <v>255</v>
      </c>
    </row>
    <row r="170" s="2" customFormat="1" ht="24.15" customHeight="1">
      <c r="A170" s="37"/>
      <c r="B170" s="171"/>
      <c r="C170" s="211" t="s">
        <v>7</v>
      </c>
      <c r="D170" s="211" t="s">
        <v>245</v>
      </c>
      <c r="E170" s="212" t="s">
        <v>256</v>
      </c>
      <c r="F170" s="213" t="s">
        <v>257</v>
      </c>
      <c r="G170" s="214" t="s">
        <v>227</v>
      </c>
      <c r="H170" s="215">
        <v>1</v>
      </c>
      <c r="I170" s="216"/>
      <c r="J170" s="217">
        <f>ROUND(I170*H170,2)</f>
        <v>0</v>
      </c>
      <c r="K170" s="218"/>
      <c r="L170" s="219"/>
      <c r="M170" s="220" t="s">
        <v>1</v>
      </c>
      <c r="N170" s="221" t="s">
        <v>40</v>
      </c>
      <c r="O170" s="76"/>
      <c r="P170" s="182">
        <f>O170*H170</f>
        <v>0</v>
      </c>
      <c r="Q170" s="182">
        <v>0.001</v>
      </c>
      <c r="R170" s="182">
        <f>Q170*H170</f>
        <v>0.001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248</v>
      </c>
      <c r="AT170" s="184" t="s">
        <v>245</v>
      </c>
      <c r="AU170" s="184" t="s">
        <v>172</v>
      </c>
      <c r="AY170" s="18" t="s">
        <v>164</v>
      </c>
      <c r="BE170" s="185">
        <f>IF(N170="základná",J170,0)</f>
        <v>0</v>
      </c>
      <c r="BF170" s="185">
        <f>IF(N170="znížená",J170,0)</f>
        <v>0</v>
      </c>
      <c r="BG170" s="185">
        <f>IF(N170="zákl. prenesená",J170,0)</f>
        <v>0</v>
      </c>
      <c r="BH170" s="185">
        <f>IF(N170="zníž. prenesená",J170,0)</f>
        <v>0</v>
      </c>
      <c r="BI170" s="185">
        <f>IF(N170="nulová",J170,0)</f>
        <v>0</v>
      </c>
      <c r="BJ170" s="18" t="s">
        <v>172</v>
      </c>
      <c r="BK170" s="185">
        <f>ROUND(I170*H170,2)</f>
        <v>0</v>
      </c>
      <c r="BL170" s="18" t="s">
        <v>120</v>
      </c>
      <c r="BM170" s="184" t="s">
        <v>258</v>
      </c>
    </row>
    <row r="171" s="2" customFormat="1" ht="24.15" customHeight="1">
      <c r="A171" s="37"/>
      <c r="B171" s="171"/>
      <c r="C171" s="172" t="s">
        <v>259</v>
      </c>
      <c r="D171" s="172" t="s">
        <v>167</v>
      </c>
      <c r="E171" s="173" t="s">
        <v>260</v>
      </c>
      <c r="F171" s="174" t="s">
        <v>261</v>
      </c>
      <c r="G171" s="175" t="s">
        <v>227</v>
      </c>
      <c r="H171" s="176">
        <v>1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40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120</v>
      </c>
      <c r="AT171" s="184" t="s">
        <v>167</v>
      </c>
      <c r="AU171" s="184" t="s">
        <v>172</v>
      </c>
      <c r="AY171" s="18" t="s">
        <v>164</v>
      </c>
      <c r="BE171" s="185">
        <f>IF(N171="základná",J171,0)</f>
        <v>0</v>
      </c>
      <c r="BF171" s="185">
        <f>IF(N171="znížená",J171,0)</f>
        <v>0</v>
      </c>
      <c r="BG171" s="185">
        <f>IF(N171="zákl. prenesená",J171,0)</f>
        <v>0</v>
      </c>
      <c r="BH171" s="185">
        <f>IF(N171="zníž. prenesená",J171,0)</f>
        <v>0</v>
      </c>
      <c r="BI171" s="185">
        <f>IF(N171="nulová",J171,0)</f>
        <v>0</v>
      </c>
      <c r="BJ171" s="18" t="s">
        <v>172</v>
      </c>
      <c r="BK171" s="185">
        <f>ROUND(I171*H171,2)</f>
        <v>0</v>
      </c>
      <c r="BL171" s="18" t="s">
        <v>120</v>
      </c>
      <c r="BM171" s="184" t="s">
        <v>262</v>
      </c>
    </row>
    <row r="172" s="2" customFormat="1" ht="24.15" customHeight="1">
      <c r="A172" s="37"/>
      <c r="B172" s="171"/>
      <c r="C172" s="211" t="s">
        <v>263</v>
      </c>
      <c r="D172" s="211" t="s">
        <v>245</v>
      </c>
      <c r="E172" s="212" t="s">
        <v>264</v>
      </c>
      <c r="F172" s="213" t="s">
        <v>265</v>
      </c>
      <c r="G172" s="214" t="s">
        <v>227</v>
      </c>
      <c r="H172" s="215">
        <v>1</v>
      </c>
      <c r="I172" s="216"/>
      <c r="J172" s="217">
        <f>ROUND(I172*H172,2)</f>
        <v>0</v>
      </c>
      <c r="K172" s="218"/>
      <c r="L172" s="219"/>
      <c r="M172" s="220" t="s">
        <v>1</v>
      </c>
      <c r="N172" s="221" t="s">
        <v>40</v>
      </c>
      <c r="O172" s="76"/>
      <c r="P172" s="182">
        <f>O172*H172</f>
        <v>0</v>
      </c>
      <c r="Q172" s="182">
        <v>0.00116</v>
      </c>
      <c r="R172" s="182">
        <f>Q172*H172</f>
        <v>0.00116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248</v>
      </c>
      <c r="AT172" s="184" t="s">
        <v>245</v>
      </c>
      <c r="AU172" s="184" t="s">
        <v>172</v>
      </c>
      <c r="AY172" s="18" t="s">
        <v>164</v>
      </c>
      <c r="BE172" s="185">
        <f>IF(N172="základná",J172,0)</f>
        <v>0</v>
      </c>
      <c r="BF172" s="185">
        <f>IF(N172="znížená",J172,0)</f>
        <v>0</v>
      </c>
      <c r="BG172" s="185">
        <f>IF(N172="zákl. prenesená",J172,0)</f>
        <v>0</v>
      </c>
      <c r="BH172" s="185">
        <f>IF(N172="zníž. prenesená",J172,0)</f>
        <v>0</v>
      </c>
      <c r="BI172" s="185">
        <f>IF(N172="nulová",J172,0)</f>
        <v>0</v>
      </c>
      <c r="BJ172" s="18" t="s">
        <v>172</v>
      </c>
      <c r="BK172" s="185">
        <f>ROUND(I172*H172,2)</f>
        <v>0</v>
      </c>
      <c r="BL172" s="18" t="s">
        <v>120</v>
      </c>
      <c r="BM172" s="184" t="s">
        <v>266</v>
      </c>
    </row>
    <row r="173" s="2" customFormat="1" ht="24.15" customHeight="1">
      <c r="A173" s="37"/>
      <c r="B173" s="171"/>
      <c r="C173" s="172" t="s">
        <v>267</v>
      </c>
      <c r="D173" s="172" t="s">
        <v>167</v>
      </c>
      <c r="E173" s="173" t="s">
        <v>268</v>
      </c>
      <c r="F173" s="174" t="s">
        <v>269</v>
      </c>
      <c r="G173" s="175" t="s">
        <v>194</v>
      </c>
      <c r="H173" s="176">
        <v>0.0089999999999999993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40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120</v>
      </c>
      <c r="AT173" s="184" t="s">
        <v>167</v>
      </c>
      <c r="AU173" s="184" t="s">
        <v>172</v>
      </c>
      <c r="AY173" s="18" t="s">
        <v>164</v>
      </c>
      <c r="BE173" s="185">
        <f>IF(N173="základná",J173,0)</f>
        <v>0</v>
      </c>
      <c r="BF173" s="185">
        <f>IF(N173="znížená",J173,0)</f>
        <v>0</v>
      </c>
      <c r="BG173" s="185">
        <f>IF(N173="zákl. prenesená",J173,0)</f>
        <v>0</v>
      </c>
      <c r="BH173" s="185">
        <f>IF(N173="zníž. prenesená",J173,0)</f>
        <v>0</v>
      </c>
      <c r="BI173" s="185">
        <f>IF(N173="nulová",J173,0)</f>
        <v>0</v>
      </c>
      <c r="BJ173" s="18" t="s">
        <v>172</v>
      </c>
      <c r="BK173" s="185">
        <f>ROUND(I173*H173,2)</f>
        <v>0</v>
      </c>
      <c r="BL173" s="18" t="s">
        <v>120</v>
      </c>
      <c r="BM173" s="184" t="s">
        <v>270</v>
      </c>
    </row>
    <row r="174" s="12" customFormat="1" ht="22.8" customHeight="1">
      <c r="A174" s="12"/>
      <c r="B174" s="158"/>
      <c r="C174" s="12"/>
      <c r="D174" s="159" t="s">
        <v>73</v>
      </c>
      <c r="E174" s="169" t="s">
        <v>376</v>
      </c>
      <c r="F174" s="169" t="s">
        <v>377</v>
      </c>
      <c r="G174" s="12"/>
      <c r="H174" s="12"/>
      <c r="I174" s="161"/>
      <c r="J174" s="170">
        <f>BK174</f>
        <v>0</v>
      </c>
      <c r="K174" s="12"/>
      <c r="L174" s="158"/>
      <c r="M174" s="163"/>
      <c r="N174" s="164"/>
      <c r="O174" s="164"/>
      <c r="P174" s="165">
        <f>SUM(P175:P178)</f>
        <v>0</v>
      </c>
      <c r="Q174" s="164"/>
      <c r="R174" s="165">
        <f>SUM(R175:R178)</f>
        <v>0</v>
      </c>
      <c r="S174" s="164"/>
      <c r="T174" s="166">
        <f>SUM(T175:T178)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59" t="s">
        <v>172</v>
      </c>
      <c r="AT174" s="167" t="s">
        <v>73</v>
      </c>
      <c r="AU174" s="167" t="s">
        <v>82</v>
      </c>
      <c r="AY174" s="159" t="s">
        <v>164</v>
      </c>
      <c r="BK174" s="168">
        <f>SUM(BK175:BK178)</f>
        <v>0</v>
      </c>
    </row>
    <row r="175" s="2" customFormat="1" ht="24.15" customHeight="1">
      <c r="A175" s="37"/>
      <c r="B175" s="171"/>
      <c r="C175" s="172" t="s">
        <v>273</v>
      </c>
      <c r="D175" s="172" t="s">
        <v>167</v>
      </c>
      <c r="E175" s="173" t="s">
        <v>378</v>
      </c>
      <c r="F175" s="174" t="s">
        <v>379</v>
      </c>
      <c r="G175" s="175" t="s">
        <v>170</v>
      </c>
      <c r="H175" s="176">
        <v>14.880000000000001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40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120</v>
      </c>
      <c r="AT175" s="184" t="s">
        <v>167</v>
      </c>
      <c r="AU175" s="184" t="s">
        <v>172</v>
      </c>
      <c r="AY175" s="18" t="s">
        <v>164</v>
      </c>
      <c r="BE175" s="185">
        <f>IF(N175="základná",J175,0)</f>
        <v>0</v>
      </c>
      <c r="BF175" s="185">
        <f>IF(N175="znížená",J175,0)</f>
        <v>0</v>
      </c>
      <c r="BG175" s="185">
        <f>IF(N175="zákl. prenesená",J175,0)</f>
        <v>0</v>
      </c>
      <c r="BH175" s="185">
        <f>IF(N175="zníž. prenesená",J175,0)</f>
        <v>0</v>
      </c>
      <c r="BI175" s="185">
        <f>IF(N175="nulová",J175,0)</f>
        <v>0</v>
      </c>
      <c r="BJ175" s="18" t="s">
        <v>172</v>
      </c>
      <c r="BK175" s="185">
        <f>ROUND(I175*H175,2)</f>
        <v>0</v>
      </c>
      <c r="BL175" s="18" t="s">
        <v>120</v>
      </c>
      <c r="BM175" s="184" t="s">
        <v>489</v>
      </c>
    </row>
    <row r="176" s="13" customFormat="1">
      <c r="A176" s="13"/>
      <c r="B176" s="186"/>
      <c r="C176" s="13"/>
      <c r="D176" s="187" t="s">
        <v>174</v>
      </c>
      <c r="E176" s="188" t="s">
        <v>1</v>
      </c>
      <c r="F176" s="189" t="s">
        <v>490</v>
      </c>
      <c r="G176" s="13"/>
      <c r="H176" s="190">
        <v>14.880000000000001</v>
      </c>
      <c r="I176" s="191"/>
      <c r="J176" s="13"/>
      <c r="K176" s="13"/>
      <c r="L176" s="186"/>
      <c r="M176" s="192"/>
      <c r="N176" s="193"/>
      <c r="O176" s="193"/>
      <c r="P176" s="193"/>
      <c r="Q176" s="193"/>
      <c r="R176" s="193"/>
      <c r="S176" s="193"/>
      <c r="T176" s="19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8" t="s">
        <v>174</v>
      </c>
      <c r="AU176" s="188" t="s">
        <v>172</v>
      </c>
      <c r="AV176" s="13" t="s">
        <v>172</v>
      </c>
      <c r="AW176" s="13" t="s">
        <v>30</v>
      </c>
      <c r="AX176" s="13" t="s">
        <v>74</v>
      </c>
      <c r="AY176" s="188" t="s">
        <v>164</v>
      </c>
    </row>
    <row r="177" s="14" customFormat="1">
      <c r="A177" s="14"/>
      <c r="B177" s="195"/>
      <c r="C177" s="14"/>
      <c r="D177" s="187" t="s">
        <v>174</v>
      </c>
      <c r="E177" s="196" t="s">
        <v>1</v>
      </c>
      <c r="F177" s="197" t="s">
        <v>323</v>
      </c>
      <c r="G177" s="14"/>
      <c r="H177" s="198">
        <v>14.880000000000001</v>
      </c>
      <c r="I177" s="199"/>
      <c r="J177" s="14"/>
      <c r="K177" s="14"/>
      <c r="L177" s="195"/>
      <c r="M177" s="200"/>
      <c r="N177" s="201"/>
      <c r="O177" s="201"/>
      <c r="P177" s="201"/>
      <c r="Q177" s="201"/>
      <c r="R177" s="201"/>
      <c r="S177" s="201"/>
      <c r="T177" s="20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6" t="s">
        <v>174</v>
      </c>
      <c r="AU177" s="196" t="s">
        <v>172</v>
      </c>
      <c r="AV177" s="14" t="s">
        <v>177</v>
      </c>
      <c r="AW177" s="14" t="s">
        <v>30</v>
      </c>
      <c r="AX177" s="14" t="s">
        <v>74</v>
      </c>
      <c r="AY177" s="196" t="s">
        <v>164</v>
      </c>
    </row>
    <row r="178" s="15" customFormat="1">
      <c r="A178" s="15"/>
      <c r="B178" s="203"/>
      <c r="C178" s="15"/>
      <c r="D178" s="187" t="s">
        <v>174</v>
      </c>
      <c r="E178" s="204" t="s">
        <v>1</v>
      </c>
      <c r="F178" s="205" t="s">
        <v>178</v>
      </c>
      <c r="G178" s="15"/>
      <c r="H178" s="206">
        <v>14.880000000000001</v>
      </c>
      <c r="I178" s="207"/>
      <c r="J178" s="15"/>
      <c r="K178" s="15"/>
      <c r="L178" s="203"/>
      <c r="M178" s="208"/>
      <c r="N178" s="209"/>
      <c r="O178" s="209"/>
      <c r="P178" s="209"/>
      <c r="Q178" s="209"/>
      <c r="R178" s="209"/>
      <c r="S178" s="209"/>
      <c r="T178" s="210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04" t="s">
        <v>174</v>
      </c>
      <c r="AU178" s="204" t="s">
        <v>172</v>
      </c>
      <c r="AV178" s="15" t="s">
        <v>171</v>
      </c>
      <c r="AW178" s="15" t="s">
        <v>30</v>
      </c>
      <c r="AX178" s="15" t="s">
        <v>82</v>
      </c>
      <c r="AY178" s="204" t="s">
        <v>164</v>
      </c>
    </row>
    <row r="179" s="12" customFormat="1" ht="22.8" customHeight="1">
      <c r="A179" s="12"/>
      <c r="B179" s="158"/>
      <c r="C179" s="12"/>
      <c r="D179" s="159" t="s">
        <v>73</v>
      </c>
      <c r="E179" s="169" t="s">
        <v>271</v>
      </c>
      <c r="F179" s="169" t="s">
        <v>272</v>
      </c>
      <c r="G179" s="12"/>
      <c r="H179" s="12"/>
      <c r="I179" s="161"/>
      <c r="J179" s="170">
        <f>BK179</f>
        <v>0</v>
      </c>
      <c r="K179" s="12"/>
      <c r="L179" s="158"/>
      <c r="M179" s="163"/>
      <c r="N179" s="164"/>
      <c r="O179" s="164"/>
      <c r="P179" s="165">
        <f>SUM(P180:P193)</f>
        <v>0</v>
      </c>
      <c r="Q179" s="164"/>
      <c r="R179" s="165">
        <f>SUM(R180:R193)</f>
        <v>0.19136634</v>
      </c>
      <c r="S179" s="164"/>
      <c r="T179" s="166">
        <f>SUM(T180:T193)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59" t="s">
        <v>172</v>
      </c>
      <c r="AT179" s="167" t="s">
        <v>73</v>
      </c>
      <c r="AU179" s="167" t="s">
        <v>82</v>
      </c>
      <c r="AY179" s="159" t="s">
        <v>164</v>
      </c>
      <c r="BK179" s="168">
        <f>SUM(BK180:BK193)</f>
        <v>0</v>
      </c>
    </row>
    <row r="180" s="2" customFormat="1" ht="14.4" customHeight="1">
      <c r="A180" s="37"/>
      <c r="B180" s="171"/>
      <c r="C180" s="172" t="s">
        <v>282</v>
      </c>
      <c r="D180" s="172" t="s">
        <v>167</v>
      </c>
      <c r="E180" s="173" t="s">
        <v>274</v>
      </c>
      <c r="F180" s="174" t="s">
        <v>275</v>
      </c>
      <c r="G180" s="175" t="s">
        <v>276</v>
      </c>
      <c r="H180" s="176">
        <v>29.675999999999998</v>
      </c>
      <c r="I180" s="177"/>
      <c r="J180" s="178">
        <f>ROUND(I180*H180,2)</f>
        <v>0</v>
      </c>
      <c r="K180" s="179"/>
      <c r="L180" s="38"/>
      <c r="M180" s="180" t="s">
        <v>1</v>
      </c>
      <c r="N180" s="181" t="s">
        <v>40</v>
      </c>
      <c r="O180" s="76"/>
      <c r="P180" s="182">
        <f>O180*H180</f>
        <v>0</v>
      </c>
      <c r="Q180" s="182">
        <v>4.0000000000000003E-05</v>
      </c>
      <c r="R180" s="182">
        <f>Q180*H180</f>
        <v>0.0011870400000000001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120</v>
      </c>
      <c r="AT180" s="184" t="s">
        <v>167</v>
      </c>
      <c r="AU180" s="184" t="s">
        <v>172</v>
      </c>
      <c r="AY180" s="18" t="s">
        <v>164</v>
      </c>
      <c r="BE180" s="185">
        <f>IF(N180="základná",J180,0)</f>
        <v>0</v>
      </c>
      <c r="BF180" s="185">
        <f>IF(N180="znížená",J180,0)</f>
        <v>0</v>
      </c>
      <c r="BG180" s="185">
        <f>IF(N180="zákl. prenesená",J180,0)</f>
        <v>0</v>
      </c>
      <c r="BH180" s="185">
        <f>IF(N180="zníž. prenesená",J180,0)</f>
        <v>0</v>
      </c>
      <c r="BI180" s="185">
        <f>IF(N180="nulová",J180,0)</f>
        <v>0</v>
      </c>
      <c r="BJ180" s="18" t="s">
        <v>172</v>
      </c>
      <c r="BK180" s="185">
        <f>ROUND(I180*H180,2)</f>
        <v>0</v>
      </c>
      <c r="BL180" s="18" t="s">
        <v>120</v>
      </c>
      <c r="BM180" s="184" t="s">
        <v>277</v>
      </c>
    </row>
    <row r="181" s="13" customFormat="1">
      <c r="A181" s="13"/>
      <c r="B181" s="186"/>
      <c r="C181" s="13"/>
      <c r="D181" s="187" t="s">
        <v>174</v>
      </c>
      <c r="E181" s="188" t="s">
        <v>1</v>
      </c>
      <c r="F181" s="189" t="s">
        <v>491</v>
      </c>
      <c r="G181" s="13"/>
      <c r="H181" s="190">
        <v>28.776</v>
      </c>
      <c r="I181" s="191"/>
      <c r="J181" s="13"/>
      <c r="K181" s="13"/>
      <c r="L181" s="186"/>
      <c r="M181" s="192"/>
      <c r="N181" s="193"/>
      <c r="O181" s="193"/>
      <c r="P181" s="193"/>
      <c r="Q181" s="193"/>
      <c r="R181" s="193"/>
      <c r="S181" s="193"/>
      <c r="T181" s="19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8" t="s">
        <v>174</v>
      </c>
      <c r="AU181" s="188" t="s">
        <v>172</v>
      </c>
      <c r="AV181" s="13" t="s">
        <v>172</v>
      </c>
      <c r="AW181" s="13" t="s">
        <v>30</v>
      </c>
      <c r="AX181" s="13" t="s">
        <v>74</v>
      </c>
      <c r="AY181" s="188" t="s">
        <v>164</v>
      </c>
    </row>
    <row r="182" s="13" customFormat="1">
      <c r="A182" s="13"/>
      <c r="B182" s="186"/>
      <c r="C182" s="13"/>
      <c r="D182" s="187" t="s">
        <v>174</v>
      </c>
      <c r="E182" s="188" t="s">
        <v>1</v>
      </c>
      <c r="F182" s="189" t="s">
        <v>279</v>
      </c>
      <c r="G182" s="13"/>
      <c r="H182" s="190">
        <v>0.80000000000000004</v>
      </c>
      <c r="I182" s="191"/>
      <c r="J182" s="13"/>
      <c r="K182" s="13"/>
      <c r="L182" s="186"/>
      <c r="M182" s="192"/>
      <c r="N182" s="193"/>
      <c r="O182" s="193"/>
      <c r="P182" s="193"/>
      <c r="Q182" s="193"/>
      <c r="R182" s="193"/>
      <c r="S182" s="193"/>
      <c r="T182" s="19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8" t="s">
        <v>174</v>
      </c>
      <c r="AU182" s="188" t="s">
        <v>172</v>
      </c>
      <c r="AV182" s="13" t="s">
        <v>172</v>
      </c>
      <c r="AW182" s="13" t="s">
        <v>30</v>
      </c>
      <c r="AX182" s="13" t="s">
        <v>74</v>
      </c>
      <c r="AY182" s="188" t="s">
        <v>164</v>
      </c>
    </row>
    <row r="183" s="13" customFormat="1">
      <c r="A183" s="13"/>
      <c r="B183" s="186"/>
      <c r="C183" s="13"/>
      <c r="D183" s="187" t="s">
        <v>174</v>
      </c>
      <c r="E183" s="188" t="s">
        <v>1</v>
      </c>
      <c r="F183" s="189" t="s">
        <v>432</v>
      </c>
      <c r="G183" s="13"/>
      <c r="H183" s="190">
        <v>1</v>
      </c>
      <c r="I183" s="191"/>
      <c r="J183" s="13"/>
      <c r="K183" s="13"/>
      <c r="L183" s="186"/>
      <c r="M183" s="192"/>
      <c r="N183" s="193"/>
      <c r="O183" s="193"/>
      <c r="P183" s="193"/>
      <c r="Q183" s="193"/>
      <c r="R183" s="193"/>
      <c r="S183" s="193"/>
      <c r="T183" s="19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174</v>
      </c>
      <c r="AU183" s="188" t="s">
        <v>172</v>
      </c>
      <c r="AV183" s="13" t="s">
        <v>172</v>
      </c>
      <c r="AW183" s="13" t="s">
        <v>30</v>
      </c>
      <c r="AX183" s="13" t="s">
        <v>74</v>
      </c>
      <c r="AY183" s="188" t="s">
        <v>164</v>
      </c>
    </row>
    <row r="184" s="13" customFormat="1">
      <c r="A184" s="13"/>
      <c r="B184" s="186"/>
      <c r="C184" s="13"/>
      <c r="D184" s="187" t="s">
        <v>174</v>
      </c>
      <c r="E184" s="188" t="s">
        <v>1</v>
      </c>
      <c r="F184" s="189" t="s">
        <v>281</v>
      </c>
      <c r="G184" s="13"/>
      <c r="H184" s="190">
        <v>-0.90000000000000002</v>
      </c>
      <c r="I184" s="191"/>
      <c r="J184" s="13"/>
      <c r="K184" s="13"/>
      <c r="L184" s="186"/>
      <c r="M184" s="192"/>
      <c r="N184" s="193"/>
      <c r="O184" s="193"/>
      <c r="P184" s="193"/>
      <c r="Q184" s="193"/>
      <c r="R184" s="193"/>
      <c r="S184" s="193"/>
      <c r="T184" s="19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8" t="s">
        <v>174</v>
      </c>
      <c r="AU184" s="188" t="s">
        <v>172</v>
      </c>
      <c r="AV184" s="13" t="s">
        <v>172</v>
      </c>
      <c r="AW184" s="13" t="s">
        <v>30</v>
      </c>
      <c r="AX184" s="13" t="s">
        <v>74</v>
      </c>
      <c r="AY184" s="188" t="s">
        <v>164</v>
      </c>
    </row>
    <row r="185" s="14" customFormat="1">
      <c r="A185" s="14"/>
      <c r="B185" s="195"/>
      <c r="C185" s="14"/>
      <c r="D185" s="187" t="s">
        <v>174</v>
      </c>
      <c r="E185" s="196" t="s">
        <v>1</v>
      </c>
      <c r="F185" s="197" t="s">
        <v>176</v>
      </c>
      <c r="G185" s="14"/>
      <c r="H185" s="198">
        <v>29.676000000000002</v>
      </c>
      <c r="I185" s="199"/>
      <c r="J185" s="14"/>
      <c r="K185" s="14"/>
      <c r="L185" s="195"/>
      <c r="M185" s="200"/>
      <c r="N185" s="201"/>
      <c r="O185" s="201"/>
      <c r="P185" s="201"/>
      <c r="Q185" s="201"/>
      <c r="R185" s="201"/>
      <c r="S185" s="201"/>
      <c r="T185" s="20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196" t="s">
        <v>174</v>
      </c>
      <c r="AU185" s="196" t="s">
        <v>172</v>
      </c>
      <c r="AV185" s="14" t="s">
        <v>177</v>
      </c>
      <c r="AW185" s="14" t="s">
        <v>30</v>
      </c>
      <c r="AX185" s="14" t="s">
        <v>74</v>
      </c>
      <c r="AY185" s="196" t="s">
        <v>164</v>
      </c>
    </row>
    <row r="186" s="15" customFormat="1">
      <c r="A186" s="15"/>
      <c r="B186" s="203"/>
      <c r="C186" s="15"/>
      <c r="D186" s="187" t="s">
        <v>174</v>
      </c>
      <c r="E186" s="204" t="s">
        <v>1</v>
      </c>
      <c r="F186" s="205" t="s">
        <v>178</v>
      </c>
      <c r="G186" s="15"/>
      <c r="H186" s="206">
        <v>29.676000000000002</v>
      </c>
      <c r="I186" s="207"/>
      <c r="J186" s="15"/>
      <c r="K186" s="15"/>
      <c r="L186" s="203"/>
      <c r="M186" s="208"/>
      <c r="N186" s="209"/>
      <c r="O186" s="209"/>
      <c r="P186" s="209"/>
      <c r="Q186" s="209"/>
      <c r="R186" s="209"/>
      <c r="S186" s="209"/>
      <c r="T186" s="210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04" t="s">
        <v>174</v>
      </c>
      <c r="AU186" s="204" t="s">
        <v>172</v>
      </c>
      <c r="AV186" s="15" t="s">
        <v>171</v>
      </c>
      <c r="AW186" s="15" t="s">
        <v>30</v>
      </c>
      <c r="AX186" s="15" t="s">
        <v>82</v>
      </c>
      <c r="AY186" s="204" t="s">
        <v>164</v>
      </c>
    </row>
    <row r="187" s="2" customFormat="1" ht="14.4" customHeight="1">
      <c r="A187" s="37"/>
      <c r="B187" s="171"/>
      <c r="C187" s="211" t="s">
        <v>287</v>
      </c>
      <c r="D187" s="211" t="s">
        <v>245</v>
      </c>
      <c r="E187" s="212" t="s">
        <v>283</v>
      </c>
      <c r="F187" s="213" t="s">
        <v>284</v>
      </c>
      <c r="G187" s="214" t="s">
        <v>170</v>
      </c>
      <c r="H187" s="215">
        <v>3.0270000000000001</v>
      </c>
      <c r="I187" s="216"/>
      <c r="J187" s="217">
        <f>ROUND(I187*H187,2)</f>
        <v>0</v>
      </c>
      <c r="K187" s="218"/>
      <c r="L187" s="219"/>
      <c r="M187" s="220" t="s">
        <v>1</v>
      </c>
      <c r="N187" s="221" t="s">
        <v>40</v>
      </c>
      <c r="O187" s="76"/>
      <c r="P187" s="182">
        <f>O187*H187</f>
        <v>0</v>
      </c>
      <c r="Q187" s="182">
        <v>0.0030000000000000001</v>
      </c>
      <c r="R187" s="182">
        <f>Q187*H187</f>
        <v>0.0090810000000000005</v>
      </c>
      <c r="S187" s="182">
        <v>0</v>
      </c>
      <c r="T187" s="18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4" t="s">
        <v>248</v>
      </c>
      <c r="AT187" s="184" t="s">
        <v>245</v>
      </c>
      <c r="AU187" s="184" t="s">
        <v>172</v>
      </c>
      <c r="AY187" s="18" t="s">
        <v>164</v>
      </c>
      <c r="BE187" s="185">
        <f>IF(N187="základná",J187,0)</f>
        <v>0</v>
      </c>
      <c r="BF187" s="185">
        <f>IF(N187="znížená",J187,0)</f>
        <v>0</v>
      </c>
      <c r="BG187" s="185">
        <f>IF(N187="zákl. prenesená",J187,0)</f>
        <v>0</v>
      </c>
      <c r="BH187" s="185">
        <f>IF(N187="zníž. prenesená",J187,0)</f>
        <v>0</v>
      </c>
      <c r="BI187" s="185">
        <f>IF(N187="nulová",J187,0)</f>
        <v>0</v>
      </c>
      <c r="BJ187" s="18" t="s">
        <v>172</v>
      </c>
      <c r="BK187" s="185">
        <f>ROUND(I187*H187,2)</f>
        <v>0</v>
      </c>
      <c r="BL187" s="18" t="s">
        <v>120</v>
      </c>
      <c r="BM187" s="184" t="s">
        <v>285</v>
      </c>
    </row>
    <row r="188" s="13" customFormat="1">
      <c r="A188" s="13"/>
      <c r="B188" s="186"/>
      <c r="C188" s="13"/>
      <c r="D188" s="187" t="s">
        <v>174</v>
      </c>
      <c r="E188" s="13"/>
      <c r="F188" s="189" t="s">
        <v>492</v>
      </c>
      <c r="G188" s="13"/>
      <c r="H188" s="190">
        <v>3.0270000000000001</v>
      </c>
      <c r="I188" s="191"/>
      <c r="J188" s="13"/>
      <c r="K188" s="13"/>
      <c r="L188" s="186"/>
      <c r="M188" s="192"/>
      <c r="N188" s="193"/>
      <c r="O188" s="193"/>
      <c r="P188" s="193"/>
      <c r="Q188" s="193"/>
      <c r="R188" s="193"/>
      <c r="S188" s="193"/>
      <c r="T188" s="19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8" t="s">
        <v>174</v>
      </c>
      <c r="AU188" s="188" t="s">
        <v>172</v>
      </c>
      <c r="AV188" s="13" t="s">
        <v>172</v>
      </c>
      <c r="AW188" s="13" t="s">
        <v>3</v>
      </c>
      <c r="AX188" s="13" t="s">
        <v>82</v>
      </c>
      <c r="AY188" s="188" t="s">
        <v>164</v>
      </c>
    </row>
    <row r="189" s="2" customFormat="1" ht="24.15" customHeight="1">
      <c r="A189" s="37"/>
      <c r="B189" s="171"/>
      <c r="C189" s="172" t="s">
        <v>291</v>
      </c>
      <c r="D189" s="172" t="s">
        <v>167</v>
      </c>
      <c r="E189" s="173" t="s">
        <v>288</v>
      </c>
      <c r="F189" s="174" t="s">
        <v>289</v>
      </c>
      <c r="G189" s="175" t="s">
        <v>170</v>
      </c>
      <c r="H189" s="176">
        <v>53.420999999999999</v>
      </c>
      <c r="I189" s="177"/>
      <c r="J189" s="178">
        <f>ROUND(I189*H189,2)</f>
        <v>0</v>
      </c>
      <c r="K189" s="179"/>
      <c r="L189" s="38"/>
      <c r="M189" s="180" t="s">
        <v>1</v>
      </c>
      <c r="N189" s="181" t="s">
        <v>40</v>
      </c>
      <c r="O189" s="76"/>
      <c r="P189" s="182">
        <f>O189*H189</f>
        <v>0</v>
      </c>
      <c r="Q189" s="182">
        <v>0.00029999999999999997</v>
      </c>
      <c r="R189" s="182">
        <f>Q189*H189</f>
        <v>0.016026299999999997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120</v>
      </c>
      <c r="AT189" s="184" t="s">
        <v>167</v>
      </c>
      <c r="AU189" s="184" t="s">
        <v>172</v>
      </c>
      <c r="AY189" s="18" t="s">
        <v>164</v>
      </c>
      <c r="BE189" s="185">
        <f>IF(N189="základná",J189,0)</f>
        <v>0</v>
      </c>
      <c r="BF189" s="185">
        <f>IF(N189="znížená",J189,0)</f>
        <v>0</v>
      </c>
      <c r="BG189" s="185">
        <f>IF(N189="zákl. prenesená",J189,0)</f>
        <v>0</v>
      </c>
      <c r="BH189" s="185">
        <f>IF(N189="zníž. prenesená",J189,0)</f>
        <v>0</v>
      </c>
      <c r="BI189" s="185">
        <f>IF(N189="nulová",J189,0)</f>
        <v>0</v>
      </c>
      <c r="BJ189" s="18" t="s">
        <v>172</v>
      </c>
      <c r="BK189" s="185">
        <f>ROUND(I189*H189,2)</f>
        <v>0</v>
      </c>
      <c r="BL189" s="18" t="s">
        <v>120</v>
      </c>
      <c r="BM189" s="184" t="s">
        <v>290</v>
      </c>
    </row>
    <row r="190" s="2" customFormat="1" ht="14.4" customHeight="1">
      <c r="A190" s="37"/>
      <c r="B190" s="171"/>
      <c r="C190" s="211" t="s">
        <v>294</v>
      </c>
      <c r="D190" s="211" t="s">
        <v>245</v>
      </c>
      <c r="E190" s="212" t="s">
        <v>283</v>
      </c>
      <c r="F190" s="213" t="s">
        <v>284</v>
      </c>
      <c r="G190" s="214" t="s">
        <v>170</v>
      </c>
      <c r="H190" s="215">
        <v>55.024000000000001</v>
      </c>
      <c r="I190" s="216"/>
      <c r="J190" s="217">
        <f>ROUND(I190*H190,2)</f>
        <v>0</v>
      </c>
      <c r="K190" s="218"/>
      <c r="L190" s="219"/>
      <c r="M190" s="220" t="s">
        <v>1</v>
      </c>
      <c r="N190" s="221" t="s">
        <v>40</v>
      </c>
      <c r="O190" s="76"/>
      <c r="P190" s="182">
        <f>O190*H190</f>
        <v>0</v>
      </c>
      <c r="Q190" s="182">
        <v>0.0030000000000000001</v>
      </c>
      <c r="R190" s="182">
        <f>Q190*H190</f>
        <v>0.165072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248</v>
      </c>
      <c r="AT190" s="184" t="s">
        <v>245</v>
      </c>
      <c r="AU190" s="184" t="s">
        <v>172</v>
      </c>
      <c r="AY190" s="18" t="s">
        <v>164</v>
      </c>
      <c r="BE190" s="185">
        <f>IF(N190="základná",J190,0)</f>
        <v>0</v>
      </c>
      <c r="BF190" s="185">
        <f>IF(N190="znížená",J190,0)</f>
        <v>0</v>
      </c>
      <c r="BG190" s="185">
        <f>IF(N190="zákl. prenesená",J190,0)</f>
        <v>0</v>
      </c>
      <c r="BH190" s="185">
        <f>IF(N190="zníž. prenesená",J190,0)</f>
        <v>0</v>
      </c>
      <c r="BI190" s="185">
        <f>IF(N190="nulová",J190,0)</f>
        <v>0</v>
      </c>
      <c r="BJ190" s="18" t="s">
        <v>172</v>
      </c>
      <c r="BK190" s="185">
        <f>ROUND(I190*H190,2)</f>
        <v>0</v>
      </c>
      <c r="BL190" s="18" t="s">
        <v>120</v>
      </c>
      <c r="BM190" s="184" t="s">
        <v>292</v>
      </c>
    </row>
    <row r="191" s="13" customFormat="1">
      <c r="A191" s="13"/>
      <c r="B191" s="186"/>
      <c r="C191" s="13"/>
      <c r="D191" s="187" t="s">
        <v>174</v>
      </c>
      <c r="E191" s="13"/>
      <c r="F191" s="189" t="s">
        <v>493</v>
      </c>
      <c r="G191" s="13"/>
      <c r="H191" s="190">
        <v>55.024000000000001</v>
      </c>
      <c r="I191" s="191"/>
      <c r="J191" s="13"/>
      <c r="K191" s="13"/>
      <c r="L191" s="186"/>
      <c r="M191" s="192"/>
      <c r="N191" s="193"/>
      <c r="O191" s="193"/>
      <c r="P191" s="193"/>
      <c r="Q191" s="193"/>
      <c r="R191" s="193"/>
      <c r="S191" s="193"/>
      <c r="T191" s="19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8" t="s">
        <v>174</v>
      </c>
      <c r="AU191" s="188" t="s">
        <v>172</v>
      </c>
      <c r="AV191" s="13" t="s">
        <v>172</v>
      </c>
      <c r="AW191" s="13" t="s">
        <v>3</v>
      </c>
      <c r="AX191" s="13" t="s">
        <v>82</v>
      </c>
      <c r="AY191" s="188" t="s">
        <v>164</v>
      </c>
    </row>
    <row r="192" s="2" customFormat="1" ht="14.4" customHeight="1">
      <c r="A192" s="37"/>
      <c r="B192" s="171"/>
      <c r="C192" s="172" t="s">
        <v>298</v>
      </c>
      <c r="D192" s="172" t="s">
        <v>167</v>
      </c>
      <c r="E192" s="173" t="s">
        <v>295</v>
      </c>
      <c r="F192" s="174" t="s">
        <v>296</v>
      </c>
      <c r="G192" s="175" t="s">
        <v>170</v>
      </c>
      <c r="H192" s="176">
        <v>53.420999999999999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40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120</v>
      </c>
      <c r="AT192" s="184" t="s">
        <v>167</v>
      </c>
      <c r="AU192" s="184" t="s">
        <v>172</v>
      </c>
      <c r="AY192" s="18" t="s">
        <v>164</v>
      </c>
      <c r="BE192" s="185">
        <f>IF(N192="základná",J192,0)</f>
        <v>0</v>
      </c>
      <c r="BF192" s="185">
        <f>IF(N192="znížená",J192,0)</f>
        <v>0</v>
      </c>
      <c r="BG192" s="185">
        <f>IF(N192="zákl. prenesená",J192,0)</f>
        <v>0</v>
      </c>
      <c r="BH192" s="185">
        <f>IF(N192="zníž. prenesená",J192,0)</f>
        <v>0</v>
      </c>
      <c r="BI192" s="185">
        <f>IF(N192="nulová",J192,0)</f>
        <v>0</v>
      </c>
      <c r="BJ192" s="18" t="s">
        <v>172</v>
      </c>
      <c r="BK192" s="185">
        <f>ROUND(I192*H192,2)</f>
        <v>0</v>
      </c>
      <c r="BL192" s="18" t="s">
        <v>120</v>
      </c>
      <c r="BM192" s="184" t="s">
        <v>297</v>
      </c>
    </row>
    <row r="193" s="2" customFormat="1" ht="24.15" customHeight="1">
      <c r="A193" s="37"/>
      <c r="B193" s="171"/>
      <c r="C193" s="172" t="s">
        <v>304</v>
      </c>
      <c r="D193" s="172" t="s">
        <v>167</v>
      </c>
      <c r="E193" s="173" t="s">
        <v>299</v>
      </c>
      <c r="F193" s="174" t="s">
        <v>300</v>
      </c>
      <c r="G193" s="175" t="s">
        <v>194</v>
      </c>
      <c r="H193" s="176">
        <v>0.191</v>
      </c>
      <c r="I193" s="177"/>
      <c r="J193" s="178">
        <f>ROUND(I193*H193,2)</f>
        <v>0</v>
      </c>
      <c r="K193" s="179"/>
      <c r="L193" s="38"/>
      <c r="M193" s="180" t="s">
        <v>1</v>
      </c>
      <c r="N193" s="181" t="s">
        <v>40</v>
      </c>
      <c r="O193" s="76"/>
      <c r="P193" s="182">
        <f>O193*H193</f>
        <v>0</v>
      </c>
      <c r="Q193" s="182">
        <v>0</v>
      </c>
      <c r="R193" s="182">
        <f>Q193*H193</f>
        <v>0</v>
      </c>
      <c r="S193" s="182">
        <v>0</v>
      </c>
      <c r="T193" s="18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4" t="s">
        <v>120</v>
      </c>
      <c r="AT193" s="184" t="s">
        <v>167</v>
      </c>
      <c r="AU193" s="184" t="s">
        <v>172</v>
      </c>
      <c r="AY193" s="18" t="s">
        <v>164</v>
      </c>
      <c r="BE193" s="185">
        <f>IF(N193="základná",J193,0)</f>
        <v>0</v>
      </c>
      <c r="BF193" s="185">
        <f>IF(N193="znížená",J193,0)</f>
        <v>0</v>
      </c>
      <c r="BG193" s="185">
        <f>IF(N193="zákl. prenesená",J193,0)</f>
        <v>0</v>
      </c>
      <c r="BH193" s="185">
        <f>IF(N193="zníž. prenesená",J193,0)</f>
        <v>0</v>
      </c>
      <c r="BI193" s="185">
        <f>IF(N193="nulová",J193,0)</f>
        <v>0</v>
      </c>
      <c r="BJ193" s="18" t="s">
        <v>172</v>
      </c>
      <c r="BK193" s="185">
        <f>ROUND(I193*H193,2)</f>
        <v>0</v>
      </c>
      <c r="BL193" s="18" t="s">
        <v>120</v>
      </c>
      <c r="BM193" s="184" t="s">
        <v>301</v>
      </c>
    </row>
    <row r="194" s="12" customFormat="1" ht="22.8" customHeight="1">
      <c r="A194" s="12"/>
      <c r="B194" s="158"/>
      <c r="C194" s="12"/>
      <c r="D194" s="159" t="s">
        <v>73</v>
      </c>
      <c r="E194" s="169" t="s">
        <v>302</v>
      </c>
      <c r="F194" s="169" t="s">
        <v>303</v>
      </c>
      <c r="G194" s="12"/>
      <c r="H194" s="12"/>
      <c r="I194" s="161"/>
      <c r="J194" s="170">
        <f>BK194</f>
        <v>0</v>
      </c>
      <c r="K194" s="12"/>
      <c r="L194" s="158"/>
      <c r="M194" s="163"/>
      <c r="N194" s="164"/>
      <c r="O194" s="164"/>
      <c r="P194" s="165">
        <f>SUM(P195:P201)</f>
        <v>0</v>
      </c>
      <c r="Q194" s="164"/>
      <c r="R194" s="165">
        <f>SUM(R195:R201)</f>
        <v>0.028436400000000001</v>
      </c>
      <c r="S194" s="164"/>
      <c r="T194" s="166">
        <f>SUM(T195:T201)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9" t="s">
        <v>172</v>
      </c>
      <c r="AT194" s="167" t="s">
        <v>73</v>
      </c>
      <c r="AU194" s="167" t="s">
        <v>82</v>
      </c>
      <c r="AY194" s="159" t="s">
        <v>164</v>
      </c>
      <c r="BK194" s="168">
        <f>SUM(BK195:BK201)</f>
        <v>0</v>
      </c>
    </row>
    <row r="195" s="2" customFormat="1" ht="24.15" customHeight="1">
      <c r="A195" s="37"/>
      <c r="B195" s="171"/>
      <c r="C195" s="172" t="s">
        <v>308</v>
      </c>
      <c r="D195" s="172" t="s">
        <v>167</v>
      </c>
      <c r="E195" s="173" t="s">
        <v>305</v>
      </c>
      <c r="F195" s="174" t="s">
        <v>306</v>
      </c>
      <c r="G195" s="175" t="s">
        <v>170</v>
      </c>
      <c r="H195" s="176">
        <v>1.8</v>
      </c>
      <c r="I195" s="177"/>
      <c r="J195" s="178">
        <f>ROUND(I195*H195,2)</f>
        <v>0</v>
      </c>
      <c r="K195" s="179"/>
      <c r="L195" s="38"/>
      <c r="M195" s="180" t="s">
        <v>1</v>
      </c>
      <c r="N195" s="181" t="s">
        <v>40</v>
      </c>
      <c r="O195" s="76"/>
      <c r="P195" s="182">
        <f>O195*H195</f>
        <v>0</v>
      </c>
      <c r="Q195" s="182">
        <v>0.00315</v>
      </c>
      <c r="R195" s="182">
        <f>Q195*H195</f>
        <v>0.0056700000000000006</v>
      </c>
      <c r="S195" s="182">
        <v>0</v>
      </c>
      <c r="T195" s="18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4" t="s">
        <v>120</v>
      </c>
      <c r="AT195" s="184" t="s">
        <v>167</v>
      </c>
      <c r="AU195" s="184" t="s">
        <v>172</v>
      </c>
      <c r="AY195" s="18" t="s">
        <v>164</v>
      </c>
      <c r="BE195" s="185">
        <f>IF(N195="základná",J195,0)</f>
        <v>0</v>
      </c>
      <c r="BF195" s="185">
        <f>IF(N195="znížená",J195,0)</f>
        <v>0</v>
      </c>
      <c r="BG195" s="185">
        <f>IF(N195="zákl. prenesená",J195,0)</f>
        <v>0</v>
      </c>
      <c r="BH195" s="185">
        <f>IF(N195="zníž. prenesená",J195,0)</f>
        <v>0</v>
      </c>
      <c r="BI195" s="185">
        <f>IF(N195="nulová",J195,0)</f>
        <v>0</v>
      </c>
      <c r="BJ195" s="18" t="s">
        <v>172</v>
      </c>
      <c r="BK195" s="185">
        <f>ROUND(I195*H195,2)</f>
        <v>0</v>
      </c>
      <c r="BL195" s="18" t="s">
        <v>120</v>
      </c>
      <c r="BM195" s="184" t="s">
        <v>307</v>
      </c>
    </row>
    <row r="196" s="13" customFormat="1">
      <c r="A196" s="13"/>
      <c r="B196" s="186"/>
      <c r="C196" s="13"/>
      <c r="D196" s="187" t="s">
        <v>174</v>
      </c>
      <c r="E196" s="188" t="s">
        <v>1</v>
      </c>
      <c r="F196" s="189" t="s">
        <v>371</v>
      </c>
      <c r="G196" s="13"/>
      <c r="H196" s="190">
        <v>1.8</v>
      </c>
      <c r="I196" s="191"/>
      <c r="J196" s="13"/>
      <c r="K196" s="13"/>
      <c r="L196" s="186"/>
      <c r="M196" s="192"/>
      <c r="N196" s="193"/>
      <c r="O196" s="193"/>
      <c r="P196" s="193"/>
      <c r="Q196" s="193"/>
      <c r="R196" s="193"/>
      <c r="S196" s="193"/>
      <c r="T196" s="19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8" t="s">
        <v>174</v>
      </c>
      <c r="AU196" s="188" t="s">
        <v>172</v>
      </c>
      <c r="AV196" s="13" t="s">
        <v>172</v>
      </c>
      <c r="AW196" s="13" t="s">
        <v>30</v>
      </c>
      <c r="AX196" s="13" t="s">
        <v>74</v>
      </c>
      <c r="AY196" s="188" t="s">
        <v>164</v>
      </c>
    </row>
    <row r="197" s="14" customFormat="1">
      <c r="A197" s="14"/>
      <c r="B197" s="195"/>
      <c r="C197" s="14"/>
      <c r="D197" s="187" t="s">
        <v>174</v>
      </c>
      <c r="E197" s="196" t="s">
        <v>1</v>
      </c>
      <c r="F197" s="197" t="s">
        <v>176</v>
      </c>
      <c r="G197" s="14"/>
      <c r="H197" s="198">
        <v>1.8</v>
      </c>
      <c r="I197" s="199"/>
      <c r="J197" s="14"/>
      <c r="K197" s="14"/>
      <c r="L197" s="195"/>
      <c r="M197" s="200"/>
      <c r="N197" s="201"/>
      <c r="O197" s="201"/>
      <c r="P197" s="201"/>
      <c r="Q197" s="201"/>
      <c r="R197" s="201"/>
      <c r="S197" s="201"/>
      <c r="T197" s="20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196" t="s">
        <v>174</v>
      </c>
      <c r="AU197" s="196" t="s">
        <v>172</v>
      </c>
      <c r="AV197" s="14" t="s">
        <v>177</v>
      </c>
      <c r="AW197" s="14" t="s">
        <v>30</v>
      </c>
      <c r="AX197" s="14" t="s">
        <v>74</v>
      </c>
      <c r="AY197" s="196" t="s">
        <v>164</v>
      </c>
    </row>
    <row r="198" s="15" customFormat="1">
      <c r="A198" s="15"/>
      <c r="B198" s="203"/>
      <c r="C198" s="15"/>
      <c r="D198" s="187" t="s">
        <v>174</v>
      </c>
      <c r="E198" s="204" t="s">
        <v>1</v>
      </c>
      <c r="F198" s="205" t="s">
        <v>178</v>
      </c>
      <c r="G198" s="15"/>
      <c r="H198" s="206">
        <v>1.8</v>
      </c>
      <c r="I198" s="207"/>
      <c r="J198" s="15"/>
      <c r="K198" s="15"/>
      <c r="L198" s="203"/>
      <c r="M198" s="208"/>
      <c r="N198" s="209"/>
      <c r="O198" s="209"/>
      <c r="P198" s="209"/>
      <c r="Q198" s="209"/>
      <c r="R198" s="209"/>
      <c r="S198" s="209"/>
      <c r="T198" s="210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04" t="s">
        <v>174</v>
      </c>
      <c r="AU198" s="204" t="s">
        <v>172</v>
      </c>
      <c r="AV198" s="15" t="s">
        <v>171</v>
      </c>
      <c r="AW198" s="15" t="s">
        <v>30</v>
      </c>
      <c r="AX198" s="15" t="s">
        <v>82</v>
      </c>
      <c r="AY198" s="204" t="s">
        <v>164</v>
      </c>
    </row>
    <row r="199" s="2" customFormat="1" ht="24.15" customHeight="1">
      <c r="A199" s="37"/>
      <c r="B199" s="171"/>
      <c r="C199" s="211" t="s">
        <v>248</v>
      </c>
      <c r="D199" s="211" t="s">
        <v>245</v>
      </c>
      <c r="E199" s="212" t="s">
        <v>309</v>
      </c>
      <c r="F199" s="213" t="s">
        <v>310</v>
      </c>
      <c r="G199" s="214" t="s">
        <v>170</v>
      </c>
      <c r="H199" s="215">
        <v>1.8360000000000001</v>
      </c>
      <c r="I199" s="216"/>
      <c r="J199" s="217">
        <f>ROUND(I199*H199,2)</f>
        <v>0</v>
      </c>
      <c r="K199" s="218"/>
      <c r="L199" s="219"/>
      <c r="M199" s="220" t="s">
        <v>1</v>
      </c>
      <c r="N199" s="221" t="s">
        <v>40</v>
      </c>
      <c r="O199" s="76"/>
      <c r="P199" s="182">
        <f>O199*H199</f>
        <v>0</v>
      </c>
      <c r="Q199" s="182">
        <v>0.0124</v>
      </c>
      <c r="R199" s="182">
        <f>Q199*H199</f>
        <v>0.022766399999999999</v>
      </c>
      <c r="S199" s="182">
        <v>0</v>
      </c>
      <c r="T199" s="18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4" t="s">
        <v>248</v>
      </c>
      <c r="AT199" s="184" t="s">
        <v>245</v>
      </c>
      <c r="AU199" s="184" t="s">
        <v>172</v>
      </c>
      <c r="AY199" s="18" t="s">
        <v>164</v>
      </c>
      <c r="BE199" s="185">
        <f>IF(N199="základná",J199,0)</f>
        <v>0</v>
      </c>
      <c r="BF199" s="185">
        <f>IF(N199="znížená",J199,0)</f>
        <v>0</v>
      </c>
      <c r="BG199" s="185">
        <f>IF(N199="zákl. prenesená",J199,0)</f>
        <v>0</v>
      </c>
      <c r="BH199" s="185">
        <f>IF(N199="zníž. prenesená",J199,0)</f>
        <v>0</v>
      </c>
      <c r="BI199" s="185">
        <f>IF(N199="nulová",J199,0)</f>
        <v>0</v>
      </c>
      <c r="BJ199" s="18" t="s">
        <v>172</v>
      </c>
      <c r="BK199" s="185">
        <f>ROUND(I199*H199,2)</f>
        <v>0</v>
      </c>
      <c r="BL199" s="18" t="s">
        <v>120</v>
      </c>
      <c r="BM199" s="184" t="s">
        <v>311</v>
      </c>
    </row>
    <row r="200" s="13" customFormat="1">
      <c r="A200" s="13"/>
      <c r="B200" s="186"/>
      <c r="C200" s="13"/>
      <c r="D200" s="187" t="s">
        <v>174</v>
      </c>
      <c r="E200" s="13"/>
      <c r="F200" s="189" t="s">
        <v>390</v>
      </c>
      <c r="G200" s="13"/>
      <c r="H200" s="190">
        <v>1.8360000000000001</v>
      </c>
      <c r="I200" s="191"/>
      <c r="J200" s="13"/>
      <c r="K200" s="13"/>
      <c r="L200" s="186"/>
      <c r="M200" s="192"/>
      <c r="N200" s="193"/>
      <c r="O200" s="193"/>
      <c r="P200" s="193"/>
      <c r="Q200" s="193"/>
      <c r="R200" s="193"/>
      <c r="S200" s="193"/>
      <c r="T200" s="19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8" t="s">
        <v>174</v>
      </c>
      <c r="AU200" s="188" t="s">
        <v>172</v>
      </c>
      <c r="AV200" s="13" t="s">
        <v>172</v>
      </c>
      <c r="AW200" s="13" t="s">
        <v>3</v>
      </c>
      <c r="AX200" s="13" t="s">
        <v>82</v>
      </c>
      <c r="AY200" s="188" t="s">
        <v>164</v>
      </c>
    </row>
    <row r="201" s="2" customFormat="1" ht="24.15" customHeight="1">
      <c r="A201" s="37"/>
      <c r="B201" s="171"/>
      <c r="C201" s="172" t="s">
        <v>318</v>
      </c>
      <c r="D201" s="172" t="s">
        <v>167</v>
      </c>
      <c r="E201" s="173" t="s">
        <v>313</v>
      </c>
      <c r="F201" s="174" t="s">
        <v>314</v>
      </c>
      <c r="G201" s="175" t="s">
        <v>194</v>
      </c>
      <c r="H201" s="176">
        <v>0.028000000000000001</v>
      </c>
      <c r="I201" s="177"/>
      <c r="J201" s="178">
        <f>ROUND(I201*H201,2)</f>
        <v>0</v>
      </c>
      <c r="K201" s="179"/>
      <c r="L201" s="38"/>
      <c r="M201" s="180" t="s">
        <v>1</v>
      </c>
      <c r="N201" s="181" t="s">
        <v>40</v>
      </c>
      <c r="O201" s="76"/>
      <c r="P201" s="182">
        <f>O201*H201</f>
        <v>0</v>
      </c>
      <c r="Q201" s="182">
        <v>0</v>
      </c>
      <c r="R201" s="182">
        <f>Q201*H201</f>
        <v>0</v>
      </c>
      <c r="S201" s="182">
        <v>0</v>
      </c>
      <c r="T201" s="18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4" t="s">
        <v>120</v>
      </c>
      <c r="AT201" s="184" t="s">
        <v>167</v>
      </c>
      <c r="AU201" s="184" t="s">
        <v>172</v>
      </c>
      <c r="AY201" s="18" t="s">
        <v>164</v>
      </c>
      <c r="BE201" s="185">
        <f>IF(N201="základná",J201,0)</f>
        <v>0</v>
      </c>
      <c r="BF201" s="185">
        <f>IF(N201="znížená",J201,0)</f>
        <v>0</v>
      </c>
      <c r="BG201" s="185">
        <f>IF(N201="zákl. prenesená",J201,0)</f>
        <v>0</v>
      </c>
      <c r="BH201" s="185">
        <f>IF(N201="zníž. prenesená",J201,0)</f>
        <v>0</v>
      </c>
      <c r="BI201" s="185">
        <f>IF(N201="nulová",J201,0)</f>
        <v>0</v>
      </c>
      <c r="BJ201" s="18" t="s">
        <v>172</v>
      </c>
      <c r="BK201" s="185">
        <f>ROUND(I201*H201,2)</f>
        <v>0</v>
      </c>
      <c r="BL201" s="18" t="s">
        <v>120</v>
      </c>
      <c r="BM201" s="184" t="s">
        <v>315</v>
      </c>
    </row>
    <row r="202" s="12" customFormat="1" ht="22.8" customHeight="1">
      <c r="A202" s="12"/>
      <c r="B202" s="158"/>
      <c r="C202" s="12"/>
      <c r="D202" s="159" t="s">
        <v>73</v>
      </c>
      <c r="E202" s="169" t="s">
        <v>316</v>
      </c>
      <c r="F202" s="169" t="s">
        <v>317</v>
      </c>
      <c r="G202" s="12"/>
      <c r="H202" s="12"/>
      <c r="I202" s="161"/>
      <c r="J202" s="170">
        <f>BK202</f>
        <v>0</v>
      </c>
      <c r="K202" s="12"/>
      <c r="L202" s="158"/>
      <c r="M202" s="163"/>
      <c r="N202" s="164"/>
      <c r="O202" s="164"/>
      <c r="P202" s="165">
        <f>SUM(P203:P229)</f>
        <v>0</v>
      </c>
      <c r="Q202" s="164"/>
      <c r="R202" s="165">
        <f>SUM(R203:R229)</f>
        <v>0.050167900000000001</v>
      </c>
      <c r="S202" s="164"/>
      <c r="T202" s="166">
        <f>SUM(T203:T229)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59" t="s">
        <v>172</v>
      </c>
      <c r="AT202" s="167" t="s">
        <v>73</v>
      </c>
      <c r="AU202" s="167" t="s">
        <v>82</v>
      </c>
      <c r="AY202" s="159" t="s">
        <v>164</v>
      </c>
      <c r="BK202" s="168">
        <f>SUM(BK203:BK229)</f>
        <v>0</v>
      </c>
    </row>
    <row r="203" s="2" customFormat="1" ht="24.15" customHeight="1">
      <c r="A203" s="37"/>
      <c r="B203" s="171"/>
      <c r="C203" s="172" t="s">
        <v>326</v>
      </c>
      <c r="D203" s="172" t="s">
        <v>167</v>
      </c>
      <c r="E203" s="173" t="s">
        <v>319</v>
      </c>
      <c r="F203" s="174" t="s">
        <v>320</v>
      </c>
      <c r="G203" s="175" t="s">
        <v>170</v>
      </c>
      <c r="H203" s="176">
        <v>16.129999999999999</v>
      </c>
      <c r="I203" s="177"/>
      <c r="J203" s="178">
        <f>ROUND(I203*H203,2)</f>
        <v>0</v>
      </c>
      <c r="K203" s="179"/>
      <c r="L203" s="38"/>
      <c r="M203" s="180" t="s">
        <v>1</v>
      </c>
      <c r="N203" s="181" t="s">
        <v>40</v>
      </c>
      <c r="O203" s="76"/>
      <c r="P203" s="182">
        <f>O203*H203</f>
        <v>0</v>
      </c>
      <c r="Q203" s="182">
        <v>0.00016000000000000001</v>
      </c>
      <c r="R203" s="182">
        <f>Q203*H203</f>
        <v>0.0025807999999999998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120</v>
      </c>
      <c r="AT203" s="184" t="s">
        <v>167</v>
      </c>
      <c r="AU203" s="184" t="s">
        <v>172</v>
      </c>
      <c r="AY203" s="18" t="s">
        <v>164</v>
      </c>
      <c r="BE203" s="185">
        <f>IF(N203="základná",J203,0)</f>
        <v>0</v>
      </c>
      <c r="BF203" s="185">
        <f>IF(N203="znížená",J203,0)</f>
        <v>0</v>
      </c>
      <c r="BG203" s="185">
        <f>IF(N203="zákl. prenesená",J203,0)</f>
        <v>0</v>
      </c>
      <c r="BH203" s="185">
        <f>IF(N203="zníž. prenesená",J203,0)</f>
        <v>0</v>
      </c>
      <c r="BI203" s="185">
        <f>IF(N203="nulová",J203,0)</f>
        <v>0</v>
      </c>
      <c r="BJ203" s="18" t="s">
        <v>172</v>
      </c>
      <c r="BK203" s="185">
        <f>ROUND(I203*H203,2)</f>
        <v>0</v>
      </c>
      <c r="BL203" s="18" t="s">
        <v>120</v>
      </c>
      <c r="BM203" s="184" t="s">
        <v>321</v>
      </c>
    </row>
    <row r="204" s="13" customFormat="1">
      <c r="A204" s="13"/>
      <c r="B204" s="186"/>
      <c r="C204" s="13"/>
      <c r="D204" s="187" t="s">
        <v>174</v>
      </c>
      <c r="E204" s="188" t="s">
        <v>1</v>
      </c>
      <c r="F204" s="189" t="s">
        <v>490</v>
      </c>
      <c r="G204" s="13"/>
      <c r="H204" s="190">
        <v>14.880000000000001</v>
      </c>
      <c r="I204" s="191"/>
      <c r="J204" s="13"/>
      <c r="K204" s="13"/>
      <c r="L204" s="186"/>
      <c r="M204" s="192"/>
      <c r="N204" s="193"/>
      <c r="O204" s="193"/>
      <c r="P204" s="193"/>
      <c r="Q204" s="193"/>
      <c r="R204" s="193"/>
      <c r="S204" s="193"/>
      <c r="T204" s="19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8" t="s">
        <v>174</v>
      </c>
      <c r="AU204" s="188" t="s">
        <v>172</v>
      </c>
      <c r="AV204" s="13" t="s">
        <v>172</v>
      </c>
      <c r="AW204" s="13" t="s">
        <v>30</v>
      </c>
      <c r="AX204" s="13" t="s">
        <v>74</v>
      </c>
      <c r="AY204" s="188" t="s">
        <v>164</v>
      </c>
    </row>
    <row r="205" s="14" customFormat="1">
      <c r="A205" s="14"/>
      <c r="B205" s="195"/>
      <c r="C205" s="14"/>
      <c r="D205" s="187" t="s">
        <v>174</v>
      </c>
      <c r="E205" s="196" t="s">
        <v>1</v>
      </c>
      <c r="F205" s="197" t="s">
        <v>323</v>
      </c>
      <c r="G205" s="14"/>
      <c r="H205" s="198">
        <v>14.880000000000001</v>
      </c>
      <c r="I205" s="199"/>
      <c r="J205" s="14"/>
      <c r="K205" s="14"/>
      <c r="L205" s="195"/>
      <c r="M205" s="200"/>
      <c r="N205" s="201"/>
      <c r="O205" s="201"/>
      <c r="P205" s="201"/>
      <c r="Q205" s="201"/>
      <c r="R205" s="201"/>
      <c r="S205" s="201"/>
      <c r="T205" s="20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196" t="s">
        <v>174</v>
      </c>
      <c r="AU205" s="196" t="s">
        <v>172</v>
      </c>
      <c r="AV205" s="14" t="s">
        <v>177</v>
      </c>
      <c r="AW205" s="14" t="s">
        <v>30</v>
      </c>
      <c r="AX205" s="14" t="s">
        <v>74</v>
      </c>
      <c r="AY205" s="196" t="s">
        <v>164</v>
      </c>
    </row>
    <row r="206" s="13" customFormat="1">
      <c r="A206" s="13"/>
      <c r="B206" s="186"/>
      <c r="C206" s="13"/>
      <c r="D206" s="187" t="s">
        <v>174</v>
      </c>
      <c r="E206" s="188" t="s">
        <v>1</v>
      </c>
      <c r="F206" s="189" t="s">
        <v>324</v>
      </c>
      <c r="G206" s="13"/>
      <c r="H206" s="190">
        <v>1.25</v>
      </c>
      <c r="I206" s="191"/>
      <c r="J206" s="13"/>
      <c r="K206" s="13"/>
      <c r="L206" s="186"/>
      <c r="M206" s="192"/>
      <c r="N206" s="193"/>
      <c r="O206" s="193"/>
      <c r="P206" s="193"/>
      <c r="Q206" s="193"/>
      <c r="R206" s="193"/>
      <c r="S206" s="193"/>
      <c r="T206" s="19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8" t="s">
        <v>174</v>
      </c>
      <c r="AU206" s="188" t="s">
        <v>172</v>
      </c>
      <c r="AV206" s="13" t="s">
        <v>172</v>
      </c>
      <c r="AW206" s="13" t="s">
        <v>30</v>
      </c>
      <c r="AX206" s="13" t="s">
        <v>74</v>
      </c>
      <c r="AY206" s="188" t="s">
        <v>164</v>
      </c>
    </row>
    <row r="207" s="14" customFormat="1">
      <c r="A207" s="14"/>
      <c r="B207" s="195"/>
      <c r="C207" s="14"/>
      <c r="D207" s="187" t="s">
        <v>174</v>
      </c>
      <c r="E207" s="196" t="s">
        <v>1</v>
      </c>
      <c r="F207" s="197" t="s">
        <v>325</v>
      </c>
      <c r="G207" s="14"/>
      <c r="H207" s="198">
        <v>1.25</v>
      </c>
      <c r="I207" s="199"/>
      <c r="J207" s="14"/>
      <c r="K207" s="14"/>
      <c r="L207" s="195"/>
      <c r="M207" s="200"/>
      <c r="N207" s="201"/>
      <c r="O207" s="201"/>
      <c r="P207" s="201"/>
      <c r="Q207" s="201"/>
      <c r="R207" s="201"/>
      <c r="S207" s="201"/>
      <c r="T207" s="20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6" t="s">
        <v>174</v>
      </c>
      <c r="AU207" s="196" t="s">
        <v>172</v>
      </c>
      <c r="AV207" s="14" t="s">
        <v>177</v>
      </c>
      <c r="AW207" s="14" t="s">
        <v>30</v>
      </c>
      <c r="AX207" s="14" t="s">
        <v>74</v>
      </c>
      <c r="AY207" s="196" t="s">
        <v>164</v>
      </c>
    </row>
    <row r="208" s="15" customFormat="1">
      <c r="A208" s="15"/>
      <c r="B208" s="203"/>
      <c r="C208" s="15"/>
      <c r="D208" s="187" t="s">
        <v>174</v>
      </c>
      <c r="E208" s="204" t="s">
        <v>1</v>
      </c>
      <c r="F208" s="205" t="s">
        <v>178</v>
      </c>
      <c r="G208" s="15"/>
      <c r="H208" s="206">
        <v>16.130000000000003</v>
      </c>
      <c r="I208" s="207"/>
      <c r="J208" s="15"/>
      <c r="K208" s="15"/>
      <c r="L208" s="203"/>
      <c r="M208" s="208"/>
      <c r="N208" s="209"/>
      <c r="O208" s="209"/>
      <c r="P208" s="209"/>
      <c r="Q208" s="209"/>
      <c r="R208" s="209"/>
      <c r="S208" s="209"/>
      <c r="T208" s="210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04" t="s">
        <v>174</v>
      </c>
      <c r="AU208" s="204" t="s">
        <v>172</v>
      </c>
      <c r="AV208" s="15" t="s">
        <v>171</v>
      </c>
      <c r="AW208" s="15" t="s">
        <v>30</v>
      </c>
      <c r="AX208" s="15" t="s">
        <v>82</v>
      </c>
      <c r="AY208" s="204" t="s">
        <v>164</v>
      </c>
    </row>
    <row r="209" s="2" customFormat="1" ht="24.15" customHeight="1">
      <c r="A209" s="37"/>
      <c r="B209" s="171"/>
      <c r="C209" s="172" t="s">
        <v>334</v>
      </c>
      <c r="D209" s="172" t="s">
        <v>167</v>
      </c>
      <c r="E209" s="173" t="s">
        <v>327</v>
      </c>
      <c r="F209" s="174" t="s">
        <v>391</v>
      </c>
      <c r="G209" s="175" t="s">
        <v>170</v>
      </c>
      <c r="H209" s="176">
        <v>26.082000000000001</v>
      </c>
      <c r="I209" s="177"/>
      <c r="J209" s="178">
        <f>ROUND(I209*H209,2)</f>
        <v>0</v>
      </c>
      <c r="K209" s="179"/>
      <c r="L209" s="38"/>
      <c r="M209" s="180" t="s">
        <v>1</v>
      </c>
      <c r="N209" s="181" t="s">
        <v>40</v>
      </c>
      <c r="O209" s="76"/>
      <c r="P209" s="182">
        <f>O209*H209</f>
        <v>0</v>
      </c>
      <c r="Q209" s="182">
        <v>0.00040000000000000002</v>
      </c>
      <c r="R209" s="182">
        <f>Q209*H209</f>
        <v>0.010432800000000001</v>
      </c>
      <c r="S209" s="182">
        <v>0</v>
      </c>
      <c r="T209" s="183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4" t="s">
        <v>120</v>
      </c>
      <c r="AT209" s="184" t="s">
        <v>167</v>
      </c>
      <c r="AU209" s="184" t="s">
        <v>172</v>
      </c>
      <c r="AY209" s="18" t="s">
        <v>164</v>
      </c>
      <c r="BE209" s="185">
        <f>IF(N209="základná",J209,0)</f>
        <v>0</v>
      </c>
      <c r="BF209" s="185">
        <f>IF(N209="znížená",J209,0)</f>
        <v>0</v>
      </c>
      <c r="BG209" s="185">
        <f>IF(N209="zákl. prenesená",J209,0)</f>
        <v>0</v>
      </c>
      <c r="BH209" s="185">
        <f>IF(N209="zníž. prenesená",J209,0)</f>
        <v>0</v>
      </c>
      <c r="BI209" s="185">
        <f>IF(N209="nulová",J209,0)</f>
        <v>0</v>
      </c>
      <c r="BJ209" s="18" t="s">
        <v>172</v>
      </c>
      <c r="BK209" s="185">
        <f>ROUND(I209*H209,2)</f>
        <v>0</v>
      </c>
      <c r="BL209" s="18" t="s">
        <v>120</v>
      </c>
      <c r="BM209" s="184" t="s">
        <v>329</v>
      </c>
    </row>
    <row r="210" s="13" customFormat="1">
      <c r="A210" s="13"/>
      <c r="B210" s="186"/>
      <c r="C210" s="13"/>
      <c r="D210" s="187" t="s">
        <v>174</v>
      </c>
      <c r="E210" s="188" t="s">
        <v>1</v>
      </c>
      <c r="F210" s="189" t="s">
        <v>494</v>
      </c>
      <c r="G210" s="13"/>
      <c r="H210" s="190">
        <v>26.742000000000001</v>
      </c>
      <c r="I210" s="191"/>
      <c r="J210" s="13"/>
      <c r="K210" s="13"/>
      <c r="L210" s="186"/>
      <c r="M210" s="192"/>
      <c r="N210" s="193"/>
      <c r="O210" s="193"/>
      <c r="P210" s="193"/>
      <c r="Q210" s="193"/>
      <c r="R210" s="193"/>
      <c r="S210" s="193"/>
      <c r="T210" s="19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8" t="s">
        <v>174</v>
      </c>
      <c r="AU210" s="188" t="s">
        <v>172</v>
      </c>
      <c r="AV210" s="13" t="s">
        <v>172</v>
      </c>
      <c r="AW210" s="13" t="s">
        <v>30</v>
      </c>
      <c r="AX210" s="13" t="s">
        <v>74</v>
      </c>
      <c r="AY210" s="188" t="s">
        <v>164</v>
      </c>
    </row>
    <row r="211" s="13" customFormat="1">
      <c r="A211" s="13"/>
      <c r="B211" s="186"/>
      <c r="C211" s="13"/>
      <c r="D211" s="187" t="s">
        <v>174</v>
      </c>
      <c r="E211" s="188" t="s">
        <v>1</v>
      </c>
      <c r="F211" s="189" t="s">
        <v>495</v>
      </c>
      <c r="G211" s="13"/>
      <c r="H211" s="190">
        <v>-1.756</v>
      </c>
      <c r="I211" s="191"/>
      <c r="J211" s="13"/>
      <c r="K211" s="13"/>
      <c r="L211" s="186"/>
      <c r="M211" s="192"/>
      <c r="N211" s="193"/>
      <c r="O211" s="193"/>
      <c r="P211" s="193"/>
      <c r="Q211" s="193"/>
      <c r="R211" s="193"/>
      <c r="S211" s="193"/>
      <c r="T211" s="19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8" t="s">
        <v>174</v>
      </c>
      <c r="AU211" s="188" t="s">
        <v>172</v>
      </c>
      <c r="AV211" s="13" t="s">
        <v>172</v>
      </c>
      <c r="AW211" s="13" t="s">
        <v>30</v>
      </c>
      <c r="AX211" s="13" t="s">
        <v>74</v>
      </c>
      <c r="AY211" s="188" t="s">
        <v>164</v>
      </c>
    </row>
    <row r="212" s="13" customFormat="1">
      <c r="A212" s="13"/>
      <c r="B212" s="186"/>
      <c r="C212" s="13"/>
      <c r="D212" s="187" t="s">
        <v>174</v>
      </c>
      <c r="E212" s="188" t="s">
        <v>1</v>
      </c>
      <c r="F212" s="189" t="s">
        <v>332</v>
      </c>
      <c r="G212" s="13"/>
      <c r="H212" s="190">
        <v>-1.0960000000000001</v>
      </c>
      <c r="I212" s="191"/>
      <c r="J212" s="13"/>
      <c r="K212" s="13"/>
      <c r="L212" s="186"/>
      <c r="M212" s="192"/>
      <c r="N212" s="193"/>
      <c r="O212" s="193"/>
      <c r="P212" s="193"/>
      <c r="Q212" s="193"/>
      <c r="R212" s="193"/>
      <c r="S212" s="193"/>
      <c r="T212" s="19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8" t="s">
        <v>174</v>
      </c>
      <c r="AU212" s="188" t="s">
        <v>172</v>
      </c>
      <c r="AV212" s="13" t="s">
        <v>172</v>
      </c>
      <c r="AW212" s="13" t="s">
        <v>30</v>
      </c>
      <c r="AX212" s="13" t="s">
        <v>74</v>
      </c>
      <c r="AY212" s="188" t="s">
        <v>164</v>
      </c>
    </row>
    <row r="213" s="13" customFormat="1">
      <c r="A213" s="13"/>
      <c r="B213" s="186"/>
      <c r="C213" s="13"/>
      <c r="D213" s="187" t="s">
        <v>174</v>
      </c>
      <c r="E213" s="188" t="s">
        <v>1</v>
      </c>
      <c r="F213" s="189" t="s">
        <v>496</v>
      </c>
      <c r="G213" s="13"/>
      <c r="H213" s="190">
        <v>2.1920000000000002</v>
      </c>
      <c r="I213" s="191"/>
      <c r="J213" s="13"/>
      <c r="K213" s="13"/>
      <c r="L213" s="186"/>
      <c r="M213" s="192"/>
      <c r="N213" s="193"/>
      <c r="O213" s="193"/>
      <c r="P213" s="193"/>
      <c r="Q213" s="193"/>
      <c r="R213" s="193"/>
      <c r="S213" s="193"/>
      <c r="T213" s="19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8" t="s">
        <v>174</v>
      </c>
      <c r="AU213" s="188" t="s">
        <v>172</v>
      </c>
      <c r="AV213" s="13" t="s">
        <v>172</v>
      </c>
      <c r="AW213" s="13" t="s">
        <v>30</v>
      </c>
      <c r="AX213" s="13" t="s">
        <v>74</v>
      </c>
      <c r="AY213" s="188" t="s">
        <v>164</v>
      </c>
    </row>
    <row r="214" s="14" customFormat="1">
      <c r="A214" s="14"/>
      <c r="B214" s="195"/>
      <c r="C214" s="14"/>
      <c r="D214" s="187" t="s">
        <v>174</v>
      </c>
      <c r="E214" s="196" t="s">
        <v>1</v>
      </c>
      <c r="F214" s="197" t="s">
        <v>176</v>
      </c>
      <c r="G214" s="14"/>
      <c r="H214" s="198">
        <v>26.082000000000001</v>
      </c>
      <c r="I214" s="199"/>
      <c r="J214" s="14"/>
      <c r="K214" s="14"/>
      <c r="L214" s="195"/>
      <c r="M214" s="200"/>
      <c r="N214" s="201"/>
      <c r="O214" s="201"/>
      <c r="P214" s="201"/>
      <c r="Q214" s="201"/>
      <c r="R214" s="201"/>
      <c r="S214" s="201"/>
      <c r="T214" s="20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196" t="s">
        <v>174</v>
      </c>
      <c r="AU214" s="196" t="s">
        <v>172</v>
      </c>
      <c r="AV214" s="14" t="s">
        <v>177</v>
      </c>
      <c r="AW214" s="14" t="s">
        <v>30</v>
      </c>
      <c r="AX214" s="14" t="s">
        <v>74</v>
      </c>
      <c r="AY214" s="196" t="s">
        <v>164</v>
      </c>
    </row>
    <row r="215" s="15" customFormat="1">
      <c r="A215" s="15"/>
      <c r="B215" s="203"/>
      <c r="C215" s="15"/>
      <c r="D215" s="187" t="s">
        <v>174</v>
      </c>
      <c r="E215" s="204" t="s">
        <v>1</v>
      </c>
      <c r="F215" s="205" t="s">
        <v>178</v>
      </c>
      <c r="G215" s="15"/>
      <c r="H215" s="206">
        <v>26.082000000000001</v>
      </c>
      <c r="I215" s="207"/>
      <c r="J215" s="15"/>
      <c r="K215" s="15"/>
      <c r="L215" s="203"/>
      <c r="M215" s="208"/>
      <c r="N215" s="209"/>
      <c r="O215" s="209"/>
      <c r="P215" s="209"/>
      <c r="Q215" s="209"/>
      <c r="R215" s="209"/>
      <c r="S215" s="209"/>
      <c r="T215" s="210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04" t="s">
        <v>174</v>
      </c>
      <c r="AU215" s="204" t="s">
        <v>172</v>
      </c>
      <c r="AV215" s="15" t="s">
        <v>171</v>
      </c>
      <c r="AW215" s="15" t="s">
        <v>30</v>
      </c>
      <c r="AX215" s="15" t="s">
        <v>82</v>
      </c>
      <c r="AY215" s="204" t="s">
        <v>164</v>
      </c>
    </row>
    <row r="216" s="2" customFormat="1" ht="24.15" customHeight="1">
      <c r="A216" s="37"/>
      <c r="B216" s="171"/>
      <c r="C216" s="172" t="s">
        <v>338</v>
      </c>
      <c r="D216" s="172" t="s">
        <v>167</v>
      </c>
      <c r="E216" s="173" t="s">
        <v>335</v>
      </c>
      <c r="F216" s="174" t="s">
        <v>336</v>
      </c>
      <c r="G216" s="175" t="s">
        <v>170</v>
      </c>
      <c r="H216" s="176">
        <v>51.613999999999997</v>
      </c>
      <c r="I216" s="177"/>
      <c r="J216" s="178">
        <f>ROUND(I216*H216,2)</f>
        <v>0</v>
      </c>
      <c r="K216" s="179"/>
      <c r="L216" s="38"/>
      <c r="M216" s="180" t="s">
        <v>1</v>
      </c>
      <c r="N216" s="181" t="s">
        <v>40</v>
      </c>
      <c r="O216" s="76"/>
      <c r="P216" s="182">
        <f>O216*H216</f>
        <v>0</v>
      </c>
      <c r="Q216" s="182">
        <v>0.00040000000000000002</v>
      </c>
      <c r="R216" s="182">
        <f>Q216*H216</f>
        <v>0.0206456</v>
      </c>
      <c r="S216" s="182">
        <v>0</v>
      </c>
      <c r="T216" s="18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4" t="s">
        <v>120</v>
      </c>
      <c r="AT216" s="184" t="s">
        <v>167</v>
      </c>
      <c r="AU216" s="184" t="s">
        <v>172</v>
      </c>
      <c r="AY216" s="18" t="s">
        <v>164</v>
      </c>
      <c r="BE216" s="185">
        <f>IF(N216="základná",J216,0)</f>
        <v>0</v>
      </c>
      <c r="BF216" s="185">
        <f>IF(N216="znížená",J216,0)</f>
        <v>0</v>
      </c>
      <c r="BG216" s="185">
        <f>IF(N216="zákl. prenesená",J216,0)</f>
        <v>0</v>
      </c>
      <c r="BH216" s="185">
        <f>IF(N216="zníž. prenesená",J216,0)</f>
        <v>0</v>
      </c>
      <c r="BI216" s="185">
        <f>IF(N216="nulová",J216,0)</f>
        <v>0</v>
      </c>
      <c r="BJ216" s="18" t="s">
        <v>172</v>
      </c>
      <c r="BK216" s="185">
        <f>ROUND(I216*H216,2)</f>
        <v>0</v>
      </c>
      <c r="BL216" s="18" t="s">
        <v>120</v>
      </c>
      <c r="BM216" s="184" t="s">
        <v>337</v>
      </c>
    </row>
    <row r="217" s="13" customFormat="1">
      <c r="A217" s="13"/>
      <c r="B217" s="186"/>
      <c r="C217" s="13"/>
      <c r="D217" s="187" t="s">
        <v>174</v>
      </c>
      <c r="E217" s="188" t="s">
        <v>1</v>
      </c>
      <c r="F217" s="189" t="s">
        <v>487</v>
      </c>
      <c r="G217" s="13"/>
      <c r="H217" s="190">
        <v>51.613999999999997</v>
      </c>
      <c r="I217" s="191"/>
      <c r="J217" s="13"/>
      <c r="K217" s="13"/>
      <c r="L217" s="186"/>
      <c r="M217" s="192"/>
      <c r="N217" s="193"/>
      <c r="O217" s="193"/>
      <c r="P217" s="193"/>
      <c r="Q217" s="193"/>
      <c r="R217" s="193"/>
      <c r="S217" s="193"/>
      <c r="T217" s="19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8" t="s">
        <v>174</v>
      </c>
      <c r="AU217" s="188" t="s">
        <v>172</v>
      </c>
      <c r="AV217" s="13" t="s">
        <v>172</v>
      </c>
      <c r="AW217" s="13" t="s">
        <v>30</v>
      </c>
      <c r="AX217" s="13" t="s">
        <v>74</v>
      </c>
      <c r="AY217" s="188" t="s">
        <v>164</v>
      </c>
    </row>
    <row r="218" s="14" customFormat="1">
      <c r="A218" s="14"/>
      <c r="B218" s="195"/>
      <c r="C218" s="14"/>
      <c r="D218" s="187" t="s">
        <v>174</v>
      </c>
      <c r="E218" s="196" t="s">
        <v>1</v>
      </c>
      <c r="F218" s="197" t="s">
        <v>176</v>
      </c>
      <c r="G218" s="14"/>
      <c r="H218" s="198">
        <v>51.613999999999997</v>
      </c>
      <c r="I218" s="199"/>
      <c r="J218" s="14"/>
      <c r="K218" s="14"/>
      <c r="L218" s="195"/>
      <c r="M218" s="200"/>
      <c r="N218" s="201"/>
      <c r="O218" s="201"/>
      <c r="P218" s="201"/>
      <c r="Q218" s="201"/>
      <c r="R218" s="201"/>
      <c r="S218" s="201"/>
      <c r="T218" s="20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196" t="s">
        <v>174</v>
      </c>
      <c r="AU218" s="196" t="s">
        <v>172</v>
      </c>
      <c r="AV218" s="14" t="s">
        <v>177</v>
      </c>
      <c r="AW218" s="14" t="s">
        <v>30</v>
      </c>
      <c r="AX218" s="14" t="s">
        <v>74</v>
      </c>
      <c r="AY218" s="196" t="s">
        <v>164</v>
      </c>
    </row>
    <row r="219" s="15" customFormat="1">
      <c r="A219" s="15"/>
      <c r="B219" s="203"/>
      <c r="C219" s="15"/>
      <c r="D219" s="187" t="s">
        <v>174</v>
      </c>
      <c r="E219" s="204" t="s">
        <v>1</v>
      </c>
      <c r="F219" s="205" t="s">
        <v>178</v>
      </c>
      <c r="G219" s="15"/>
      <c r="H219" s="206">
        <v>51.613999999999997</v>
      </c>
      <c r="I219" s="207"/>
      <c r="J219" s="15"/>
      <c r="K219" s="15"/>
      <c r="L219" s="203"/>
      <c r="M219" s="208"/>
      <c r="N219" s="209"/>
      <c r="O219" s="209"/>
      <c r="P219" s="209"/>
      <c r="Q219" s="209"/>
      <c r="R219" s="209"/>
      <c r="S219" s="209"/>
      <c r="T219" s="210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04" t="s">
        <v>174</v>
      </c>
      <c r="AU219" s="204" t="s">
        <v>172</v>
      </c>
      <c r="AV219" s="15" t="s">
        <v>171</v>
      </c>
      <c r="AW219" s="15" t="s">
        <v>30</v>
      </c>
      <c r="AX219" s="15" t="s">
        <v>82</v>
      </c>
      <c r="AY219" s="204" t="s">
        <v>164</v>
      </c>
    </row>
    <row r="220" s="2" customFormat="1" ht="24.15" customHeight="1">
      <c r="A220" s="37"/>
      <c r="B220" s="171"/>
      <c r="C220" s="172" t="s">
        <v>343</v>
      </c>
      <c r="D220" s="172" t="s">
        <v>167</v>
      </c>
      <c r="E220" s="173" t="s">
        <v>339</v>
      </c>
      <c r="F220" s="174" t="s">
        <v>340</v>
      </c>
      <c r="G220" s="175" t="s">
        <v>170</v>
      </c>
      <c r="H220" s="176">
        <v>38.448999999999998</v>
      </c>
      <c r="I220" s="177"/>
      <c r="J220" s="178">
        <f>ROUND(I220*H220,2)</f>
        <v>0</v>
      </c>
      <c r="K220" s="179"/>
      <c r="L220" s="38"/>
      <c r="M220" s="180" t="s">
        <v>1</v>
      </c>
      <c r="N220" s="181" t="s">
        <v>40</v>
      </c>
      <c r="O220" s="76"/>
      <c r="P220" s="182">
        <f>O220*H220</f>
        <v>0</v>
      </c>
      <c r="Q220" s="182">
        <v>0.00040000000000000002</v>
      </c>
      <c r="R220" s="182">
        <f>Q220*H220</f>
        <v>0.0153796</v>
      </c>
      <c r="S220" s="182">
        <v>0</v>
      </c>
      <c r="T220" s="18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4" t="s">
        <v>120</v>
      </c>
      <c r="AT220" s="184" t="s">
        <v>167</v>
      </c>
      <c r="AU220" s="184" t="s">
        <v>172</v>
      </c>
      <c r="AY220" s="18" t="s">
        <v>164</v>
      </c>
      <c r="BE220" s="185">
        <f>IF(N220="základná",J220,0)</f>
        <v>0</v>
      </c>
      <c r="BF220" s="185">
        <f>IF(N220="znížená",J220,0)</f>
        <v>0</v>
      </c>
      <c r="BG220" s="185">
        <f>IF(N220="zákl. prenesená",J220,0)</f>
        <v>0</v>
      </c>
      <c r="BH220" s="185">
        <f>IF(N220="zníž. prenesená",J220,0)</f>
        <v>0</v>
      </c>
      <c r="BI220" s="185">
        <f>IF(N220="nulová",J220,0)</f>
        <v>0</v>
      </c>
      <c r="BJ220" s="18" t="s">
        <v>172</v>
      </c>
      <c r="BK220" s="185">
        <f>ROUND(I220*H220,2)</f>
        <v>0</v>
      </c>
      <c r="BL220" s="18" t="s">
        <v>120</v>
      </c>
      <c r="BM220" s="184" t="s">
        <v>341</v>
      </c>
    </row>
    <row r="221" s="13" customFormat="1">
      <c r="A221" s="13"/>
      <c r="B221" s="186"/>
      <c r="C221" s="13"/>
      <c r="D221" s="187" t="s">
        <v>174</v>
      </c>
      <c r="E221" s="188" t="s">
        <v>1</v>
      </c>
      <c r="F221" s="189" t="s">
        <v>497</v>
      </c>
      <c r="G221" s="13"/>
      <c r="H221" s="190">
        <v>38.448999999999998</v>
      </c>
      <c r="I221" s="191"/>
      <c r="J221" s="13"/>
      <c r="K221" s="13"/>
      <c r="L221" s="186"/>
      <c r="M221" s="192"/>
      <c r="N221" s="193"/>
      <c r="O221" s="193"/>
      <c r="P221" s="193"/>
      <c r="Q221" s="193"/>
      <c r="R221" s="193"/>
      <c r="S221" s="193"/>
      <c r="T221" s="19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8" t="s">
        <v>174</v>
      </c>
      <c r="AU221" s="188" t="s">
        <v>172</v>
      </c>
      <c r="AV221" s="13" t="s">
        <v>172</v>
      </c>
      <c r="AW221" s="13" t="s">
        <v>30</v>
      </c>
      <c r="AX221" s="13" t="s">
        <v>74</v>
      </c>
      <c r="AY221" s="188" t="s">
        <v>164</v>
      </c>
    </row>
    <row r="222" s="14" customFormat="1">
      <c r="A222" s="14"/>
      <c r="B222" s="195"/>
      <c r="C222" s="14"/>
      <c r="D222" s="187" t="s">
        <v>174</v>
      </c>
      <c r="E222" s="196" t="s">
        <v>1</v>
      </c>
      <c r="F222" s="197" t="s">
        <v>176</v>
      </c>
      <c r="G222" s="14"/>
      <c r="H222" s="198">
        <v>38.448999999999998</v>
      </c>
      <c r="I222" s="199"/>
      <c r="J222" s="14"/>
      <c r="K222" s="14"/>
      <c r="L222" s="195"/>
      <c r="M222" s="200"/>
      <c r="N222" s="201"/>
      <c r="O222" s="201"/>
      <c r="P222" s="201"/>
      <c r="Q222" s="201"/>
      <c r="R222" s="201"/>
      <c r="S222" s="201"/>
      <c r="T222" s="20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196" t="s">
        <v>174</v>
      </c>
      <c r="AU222" s="196" t="s">
        <v>172</v>
      </c>
      <c r="AV222" s="14" t="s">
        <v>177</v>
      </c>
      <c r="AW222" s="14" t="s">
        <v>30</v>
      </c>
      <c r="AX222" s="14" t="s">
        <v>74</v>
      </c>
      <c r="AY222" s="196" t="s">
        <v>164</v>
      </c>
    </row>
    <row r="223" s="15" customFormat="1">
      <c r="A223" s="15"/>
      <c r="B223" s="203"/>
      <c r="C223" s="15"/>
      <c r="D223" s="187" t="s">
        <v>174</v>
      </c>
      <c r="E223" s="204" t="s">
        <v>1</v>
      </c>
      <c r="F223" s="205" t="s">
        <v>178</v>
      </c>
      <c r="G223" s="15"/>
      <c r="H223" s="206">
        <v>38.448999999999998</v>
      </c>
      <c r="I223" s="207"/>
      <c r="J223" s="15"/>
      <c r="K223" s="15"/>
      <c r="L223" s="203"/>
      <c r="M223" s="208"/>
      <c r="N223" s="209"/>
      <c r="O223" s="209"/>
      <c r="P223" s="209"/>
      <c r="Q223" s="209"/>
      <c r="R223" s="209"/>
      <c r="S223" s="209"/>
      <c r="T223" s="210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04" t="s">
        <v>174</v>
      </c>
      <c r="AU223" s="204" t="s">
        <v>172</v>
      </c>
      <c r="AV223" s="15" t="s">
        <v>171</v>
      </c>
      <c r="AW223" s="15" t="s">
        <v>30</v>
      </c>
      <c r="AX223" s="15" t="s">
        <v>82</v>
      </c>
      <c r="AY223" s="204" t="s">
        <v>164</v>
      </c>
    </row>
    <row r="224" s="2" customFormat="1" ht="14.4" customHeight="1">
      <c r="A224" s="37"/>
      <c r="B224" s="171"/>
      <c r="C224" s="172" t="s">
        <v>349</v>
      </c>
      <c r="D224" s="172" t="s">
        <v>167</v>
      </c>
      <c r="E224" s="173" t="s">
        <v>344</v>
      </c>
      <c r="F224" s="174" t="s">
        <v>345</v>
      </c>
      <c r="G224" s="175" t="s">
        <v>170</v>
      </c>
      <c r="H224" s="176">
        <v>16.129999999999999</v>
      </c>
      <c r="I224" s="177"/>
      <c r="J224" s="178">
        <f>ROUND(I224*H224,2)</f>
        <v>0</v>
      </c>
      <c r="K224" s="179"/>
      <c r="L224" s="38"/>
      <c r="M224" s="180" t="s">
        <v>1</v>
      </c>
      <c r="N224" s="181" t="s">
        <v>40</v>
      </c>
      <c r="O224" s="76"/>
      <c r="P224" s="182">
        <f>O224*H224</f>
        <v>0</v>
      </c>
      <c r="Q224" s="182">
        <v>6.9999999999999994E-05</v>
      </c>
      <c r="R224" s="182">
        <f>Q224*H224</f>
        <v>0.0011290999999999999</v>
      </c>
      <c r="S224" s="182">
        <v>0</v>
      </c>
      <c r="T224" s="18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120</v>
      </c>
      <c r="AT224" s="184" t="s">
        <v>167</v>
      </c>
      <c r="AU224" s="184" t="s">
        <v>172</v>
      </c>
      <c r="AY224" s="18" t="s">
        <v>164</v>
      </c>
      <c r="BE224" s="185">
        <f>IF(N224="základná",J224,0)</f>
        <v>0</v>
      </c>
      <c r="BF224" s="185">
        <f>IF(N224="znížená",J224,0)</f>
        <v>0</v>
      </c>
      <c r="BG224" s="185">
        <f>IF(N224="zákl. prenesená",J224,0)</f>
        <v>0</v>
      </c>
      <c r="BH224" s="185">
        <f>IF(N224="zníž. prenesená",J224,0)</f>
        <v>0</v>
      </c>
      <c r="BI224" s="185">
        <f>IF(N224="nulová",J224,0)</f>
        <v>0</v>
      </c>
      <c r="BJ224" s="18" t="s">
        <v>172</v>
      </c>
      <c r="BK224" s="185">
        <f>ROUND(I224*H224,2)</f>
        <v>0</v>
      </c>
      <c r="BL224" s="18" t="s">
        <v>120</v>
      </c>
      <c r="BM224" s="184" t="s">
        <v>346</v>
      </c>
    </row>
    <row r="225" s="13" customFormat="1">
      <c r="A225" s="13"/>
      <c r="B225" s="186"/>
      <c r="C225" s="13"/>
      <c r="D225" s="187" t="s">
        <v>174</v>
      </c>
      <c r="E225" s="188" t="s">
        <v>1</v>
      </c>
      <c r="F225" s="189" t="s">
        <v>490</v>
      </c>
      <c r="G225" s="13"/>
      <c r="H225" s="190">
        <v>14.880000000000001</v>
      </c>
      <c r="I225" s="191"/>
      <c r="J225" s="13"/>
      <c r="K225" s="13"/>
      <c r="L225" s="186"/>
      <c r="M225" s="192"/>
      <c r="N225" s="193"/>
      <c r="O225" s="193"/>
      <c r="P225" s="193"/>
      <c r="Q225" s="193"/>
      <c r="R225" s="193"/>
      <c r="S225" s="193"/>
      <c r="T225" s="19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8" t="s">
        <v>174</v>
      </c>
      <c r="AU225" s="188" t="s">
        <v>172</v>
      </c>
      <c r="AV225" s="13" t="s">
        <v>172</v>
      </c>
      <c r="AW225" s="13" t="s">
        <v>30</v>
      </c>
      <c r="AX225" s="13" t="s">
        <v>74</v>
      </c>
      <c r="AY225" s="188" t="s">
        <v>164</v>
      </c>
    </row>
    <row r="226" s="14" customFormat="1">
      <c r="A226" s="14"/>
      <c r="B226" s="195"/>
      <c r="C226" s="14"/>
      <c r="D226" s="187" t="s">
        <v>174</v>
      </c>
      <c r="E226" s="196" t="s">
        <v>1</v>
      </c>
      <c r="F226" s="197" t="s">
        <v>323</v>
      </c>
      <c r="G226" s="14"/>
      <c r="H226" s="198">
        <v>14.880000000000001</v>
      </c>
      <c r="I226" s="199"/>
      <c r="J226" s="14"/>
      <c r="K226" s="14"/>
      <c r="L226" s="195"/>
      <c r="M226" s="200"/>
      <c r="N226" s="201"/>
      <c r="O226" s="201"/>
      <c r="P226" s="201"/>
      <c r="Q226" s="201"/>
      <c r="R226" s="201"/>
      <c r="S226" s="201"/>
      <c r="T226" s="20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196" t="s">
        <v>174</v>
      </c>
      <c r="AU226" s="196" t="s">
        <v>172</v>
      </c>
      <c r="AV226" s="14" t="s">
        <v>177</v>
      </c>
      <c r="AW226" s="14" t="s">
        <v>30</v>
      </c>
      <c r="AX226" s="14" t="s">
        <v>74</v>
      </c>
      <c r="AY226" s="196" t="s">
        <v>164</v>
      </c>
    </row>
    <row r="227" s="13" customFormat="1">
      <c r="A227" s="13"/>
      <c r="B227" s="186"/>
      <c r="C227" s="13"/>
      <c r="D227" s="187" t="s">
        <v>174</v>
      </c>
      <c r="E227" s="188" t="s">
        <v>1</v>
      </c>
      <c r="F227" s="189" t="s">
        <v>324</v>
      </c>
      <c r="G227" s="13"/>
      <c r="H227" s="190">
        <v>1.25</v>
      </c>
      <c r="I227" s="191"/>
      <c r="J227" s="13"/>
      <c r="K227" s="13"/>
      <c r="L227" s="186"/>
      <c r="M227" s="192"/>
      <c r="N227" s="193"/>
      <c r="O227" s="193"/>
      <c r="P227" s="193"/>
      <c r="Q227" s="193"/>
      <c r="R227" s="193"/>
      <c r="S227" s="193"/>
      <c r="T227" s="19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8" t="s">
        <v>174</v>
      </c>
      <c r="AU227" s="188" t="s">
        <v>172</v>
      </c>
      <c r="AV227" s="13" t="s">
        <v>172</v>
      </c>
      <c r="AW227" s="13" t="s">
        <v>30</v>
      </c>
      <c r="AX227" s="13" t="s">
        <v>74</v>
      </c>
      <c r="AY227" s="188" t="s">
        <v>164</v>
      </c>
    </row>
    <row r="228" s="14" customFormat="1">
      <c r="A228" s="14"/>
      <c r="B228" s="195"/>
      <c r="C228" s="14"/>
      <c r="D228" s="187" t="s">
        <v>174</v>
      </c>
      <c r="E228" s="196" t="s">
        <v>1</v>
      </c>
      <c r="F228" s="197" t="s">
        <v>325</v>
      </c>
      <c r="G228" s="14"/>
      <c r="H228" s="198">
        <v>1.25</v>
      </c>
      <c r="I228" s="199"/>
      <c r="J228" s="14"/>
      <c r="K228" s="14"/>
      <c r="L228" s="195"/>
      <c r="M228" s="200"/>
      <c r="N228" s="201"/>
      <c r="O228" s="201"/>
      <c r="P228" s="201"/>
      <c r="Q228" s="201"/>
      <c r="R228" s="201"/>
      <c r="S228" s="201"/>
      <c r="T228" s="20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96" t="s">
        <v>174</v>
      </c>
      <c r="AU228" s="196" t="s">
        <v>172</v>
      </c>
      <c r="AV228" s="14" t="s">
        <v>177</v>
      </c>
      <c r="AW228" s="14" t="s">
        <v>30</v>
      </c>
      <c r="AX228" s="14" t="s">
        <v>74</v>
      </c>
      <c r="AY228" s="196" t="s">
        <v>164</v>
      </c>
    </row>
    <row r="229" s="15" customFormat="1">
      <c r="A229" s="15"/>
      <c r="B229" s="203"/>
      <c r="C229" s="15"/>
      <c r="D229" s="187" t="s">
        <v>174</v>
      </c>
      <c r="E229" s="204" t="s">
        <v>1</v>
      </c>
      <c r="F229" s="205" t="s">
        <v>178</v>
      </c>
      <c r="G229" s="15"/>
      <c r="H229" s="206">
        <v>16.130000000000003</v>
      </c>
      <c r="I229" s="207"/>
      <c r="J229" s="15"/>
      <c r="K229" s="15"/>
      <c r="L229" s="203"/>
      <c r="M229" s="208"/>
      <c r="N229" s="209"/>
      <c r="O229" s="209"/>
      <c r="P229" s="209"/>
      <c r="Q229" s="209"/>
      <c r="R229" s="209"/>
      <c r="S229" s="209"/>
      <c r="T229" s="210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4" t="s">
        <v>174</v>
      </c>
      <c r="AU229" s="204" t="s">
        <v>172</v>
      </c>
      <c r="AV229" s="15" t="s">
        <v>171</v>
      </c>
      <c r="AW229" s="15" t="s">
        <v>30</v>
      </c>
      <c r="AX229" s="15" t="s">
        <v>82</v>
      </c>
      <c r="AY229" s="204" t="s">
        <v>164</v>
      </c>
    </row>
    <row r="230" s="12" customFormat="1" ht="22.8" customHeight="1">
      <c r="A230" s="12"/>
      <c r="B230" s="158"/>
      <c r="C230" s="12"/>
      <c r="D230" s="159" t="s">
        <v>73</v>
      </c>
      <c r="E230" s="169" t="s">
        <v>347</v>
      </c>
      <c r="F230" s="169" t="s">
        <v>348</v>
      </c>
      <c r="G230" s="12"/>
      <c r="H230" s="12"/>
      <c r="I230" s="161"/>
      <c r="J230" s="170">
        <f>BK230</f>
        <v>0</v>
      </c>
      <c r="K230" s="12"/>
      <c r="L230" s="158"/>
      <c r="M230" s="163"/>
      <c r="N230" s="164"/>
      <c r="O230" s="164"/>
      <c r="P230" s="165">
        <f>SUM(P231:P236)</f>
        <v>0</v>
      </c>
      <c r="Q230" s="164"/>
      <c r="R230" s="165">
        <f>SUM(R231:R236)</f>
        <v>0.019356599999999998</v>
      </c>
      <c r="S230" s="164"/>
      <c r="T230" s="166">
        <f>SUM(T231:T236)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59" t="s">
        <v>172</v>
      </c>
      <c r="AT230" s="167" t="s">
        <v>73</v>
      </c>
      <c r="AU230" s="167" t="s">
        <v>82</v>
      </c>
      <c r="AY230" s="159" t="s">
        <v>164</v>
      </c>
      <c r="BK230" s="168">
        <f>SUM(BK231:BK236)</f>
        <v>0</v>
      </c>
    </row>
    <row r="231" s="2" customFormat="1" ht="24.15" customHeight="1">
      <c r="A231" s="37"/>
      <c r="B231" s="171"/>
      <c r="C231" s="172" t="s">
        <v>355</v>
      </c>
      <c r="D231" s="172" t="s">
        <v>167</v>
      </c>
      <c r="E231" s="173" t="s">
        <v>350</v>
      </c>
      <c r="F231" s="174" t="s">
        <v>351</v>
      </c>
      <c r="G231" s="175" t="s">
        <v>170</v>
      </c>
      <c r="H231" s="176">
        <v>116.145</v>
      </c>
      <c r="I231" s="177"/>
      <c r="J231" s="178">
        <f>ROUND(I231*H231,2)</f>
        <v>0</v>
      </c>
      <c r="K231" s="179"/>
      <c r="L231" s="38"/>
      <c r="M231" s="180" t="s">
        <v>1</v>
      </c>
      <c r="N231" s="181" t="s">
        <v>40</v>
      </c>
      <c r="O231" s="76"/>
      <c r="P231" s="182">
        <f>O231*H231</f>
        <v>0</v>
      </c>
      <c r="Q231" s="182">
        <v>0.00010000000000000001</v>
      </c>
      <c r="R231" s="182">
        <f>Q231*H231</f>
        <v>0.0116145</v>
      </c>
      <c r="S231" s="182">
        <v>0</v>
      </c>
      <c r="T231" s="18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4" t="s">
        <v>120</v>
      </c>
      <c r="AT231" s="184" t="s">
        <v>167</v>
      </c>
      <c r="AU231" s="184" t="s">
        <v>172</v>
      </c>
      <c r="AY231" s="18" t="s">
        <v>164</v>
      </c>
      <c r="BE231" s="185">
        <f>IF(N231="základná",J231,0)</f>
        <v>0</v>
      </c>
      <c r="BF231" s="185">
        <f>IF(N231="znížená",J231,0)</f>
        <v>0</v>
      </c>
      <c r="BG231" s="185">
        <f>IF(N231="zákl. prenesená",J231,0)</f>
        <v>0</v>
      </c>
      <c r="BH231" s="185">
        <f>IF(N231="zníž. prenesená",J231,0)</f>
        <v>0</v>
      </c>
      <c r="BI231" s="185">
        <f>IF(N231="nulová",J231,0)</f>
        <v>0</v>
      </c>
      <c r="BJ231" s="18" t="s">
        <v>172</v>
      </c>
      <c r="BK231" s="185">
        <f>ROUND(I231*H231,2)</f>
        <v>0</v>
      </c>
      <c r="BL231" s="18" t="s">
        <v>120</v>
      </c>
      <c r="BM231" s="184" t="s">
        <v>352</v>
      </c>
    </row>
    <row r="232" s="13" customFormat="1">
      <c r="A232" s="13"/>
      <c r="B232" s="186"/>
      <c r="C232" s="13"/>
      <c r="D232" s="187" t="s">
        <v>174</v>
      </c>
      <c r="E232" s="188" t="s">
        <v>1</v>
      </c>
      <c r="F232" s="189" t="s">
        <v>498</v>
      </c>
      <c r="G232" s="13"/>
      <c r="H232" s="190">
        <v>51.613999999999997</v>
      </c>
      <c r="I232" s="191"/>
      <c r="J232" s="13"/>
      <c r="K232" s="13"/>
      <c r="L232" s="186"/>
      <c r="M232" s="192"/>
      <c r="N232" s="193"/>
      <c r="O232" s="193"/>
      <c r="P232" s="193"/>
      <c r="Q232" s="193"/>
      <c r="R232" s="193"/>
      <c r="S232" s="193"/>
      <c r="T232" s="19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8" t="s">
        <v>174</v>
      </c>
      <c r="AU232" s="188" t="s">
        <v>172</v>
      </c>
      <c r="AV232" s="13" t="s">
        <v>172</v>
      </c>
      <c r="AW232" s="13" t="s">
        <v>30</v>
      </c>
      <c r="AX232" s="13" t="s">
        <v>74</v>
      </c>
      <c r="AY232" s="188" t="s">
        <v>164</v>
      </c>
    </row>
    <row r="233" s="13" customFormat="1">
      <c r="A233" s="13"/>
      <c r="B233" s="186"/>
      <c r="C233" s="13"/>
      <c r="D233" s="187" t="s">
        <v>174</v>
      </c>
      <c r="E233" s="188" t="s">
        <v>1</v>
      </c>
      <c r="F233" s="189" t="s">
        <v>499</v>
      </c>
      <c r="G233" s="13"/>
      <c r="H233" s="190">
        <v>64.531000000000006</v>
      </c>
      <c r="I233" s="191"/>
      <c r="J233" s="13"/>
      <c r="K233" s="13"/>
      <c r="L233" s="186"/>
      <c r="M233" s="192"/>
      <c r="N233" s="193"/>
      <c r="O233" s="193"/>
      <c r="P233" s="193"/>
      <c r="Q233" s="193"/>
      <c r="R233" s="193"/>
      <c r="S233" s="193"/>
      <c r="T233" s="19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8" t="s">
        <v>174</v>
      </c>
      <c r="AU233" s="188" t="s">
        <v>172</v>
      </c>
      <c r="AV233" s="13" t="s">
        <v>172</v>
      </c>
      <c r="AW233" s="13" t="s">
        <v>30</v>
      </c>
      <c r="AX233" s="13" t="s">
        <v>74</v>
      </c>
      <c r="AY233" s="188" t="s">
        <v>164</v>
      </c>
    </row>
    <row r="234" s="14" customFormat="1">
      <c r="A234" s="14"/>
      <c r="B234" s="195"/>
      <c r="C234" s="14"/>
      <c r="D234" s="187" t="s">
        <v>174</v>
      </c>
      <c r="E234" s="196" t="s">
        <v>1</v>
      </c>
      <c r="F234" s="197" t="s">
        <v>176</v>
      </c>
      <c r="G234" s="14"/>
      <c r="H234" s="198">
        <v>116.14500000000001</v>
      </c>
      <c r="I234" s="199"/>
      <c r="J234" s="14"/>
      <c r="K234" s="14"/>
      <c r="L234" s="195"/>
      <c r="M234" s="200"/>
      <c r="N234" s="201"/>
      <c r="O234" s="201"/>
      <c r="P234" s="201"/>
      <c r="Q234" s="201"/>
      <c r="R234" s="201"/>
      <c r="S234" s="201"/>
      <c r="T234" s="20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6" t="s">
        <v>174</v>
      </c>
      <c r="AU234" s="196" t="s">
        <v>172</v>
      </c>
      <c r="AV234" s="14" t="s">
        <v>177</v>
      </c>
      <c r="AW234" s="14" t="s">
        <v>30</v>
      </c>
      <c r="AX234" s="14" t="s">
        <v>74</v>
      </c>
      <c r="AY234" s="196" t="s">
        <v>164</v>
      </c>
    </row>
    <row r="235" s="15" customFormat="1">
      <c r="A235" s="15"/>
      <c r="B235" s="203"/>
      <c r="C235" s="15"/>
      <c r="D235" s="187" t="s">
        <v>174</v>
      </c>
      <c r="E235" s="204" t="s">
        <v>1</v>
      </c>
      <c r="F235" s="205" t="s">
        <v>178</v>
      </c>
      <c r="G235" s="15"/>
      <c r="H235" s="206">
        <v>116.14500000000001</v>
      </c>
      <c r="I235" s="207"/>
      <c r="J235" s="15"/>
      <c r="K235" s="15"/>
      <c r="L235" s="203"/>
      <c r="M235" s="208"/>
      <c r="N235" s="209"/>
      <c r="O235" s="209"/>
      <c r="P235" s="209"/>
      <c r="Q235" s="209"/>
      <c r="R235" s="209"/>
      <c r="S235" s="209"/>
      <c r="T235" s="210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04" t="s">
        <v>174</v>
      </c>
      <c r="AU235" s="204" t="s">
        <v>172</v>
      </c>
      <c r="AV235" s="15" t="s">
        <v>171</v>
      </c>
      <c r="AW235" s="15" t="s">
        <v>30</v>
      </c>
      <c r="AX235" s="15" t="s">
        <v>82</v>
      </c>
      <c r="AY235" s="204" t="s">
        <v>164</v>
      </c>
    </row>
    <row r="236" s="2" customFormat="1" ht="24.15" customHeight="1">
      <c r="A236" s="37"/>
      <c r="B236" s="171"/>
      <c r="C236" s="172" t="s">
        <v>399</v>
      </c>
      <c r="D236" s="172" t="s">
        <v>167</v>
      </c>
      <c r="E236" s="173" t="s">
        <v>356</v>
      </c>
      <c r="F236" s="174" t="s">
        <v>357</v>
      </c>
      <c r="G236" s="175" t="s">
        <v>170</v>
      </c>
      <c r="H236" s="176">
        <v>51.613999999999997</v>
      </c>
      <c r="I236" s="177"/>
      <c r="J236" s="178">
        <f>ROUND(I236*H236,2)</f>
        <v>0</v>
      </c>
      <c r="K236" s="179"/>
      <c r="L236" s="38"/>
      <c r="M236" s="180" t="s">
        <v>1</v>
      </c>
      <c r="N236" s="181" t="s">
        <v>40</v>
      </c>
      <c r="O236" s="76"/>
      <c r="P236" s="182">
        <f>O236*H236</f>
        <v>0</v>
      </c>
      <c r="Q236" s="182">
        <v>0.00014999999999999999</v>
      </c>
      <c r="R236" s="182">
        <f>Q236*H236</f>
        <v>0.0077420999999999992</v>
      </c>
      <c r="S236" s="182">
        <v>0</v>
      </c>
      <c r="T236" s="183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4" t="s">
        <v>120</v>
      </c>
      <c r="AT236" s="184" t="s">
        <v>167</v>
      </c>
      <c r="AU236" s="184" t="s">
        <v>172</v>
      </c>
      <c r="AY236" s="18" t="s">
        <v>164</v>
      </c>
      <c r="BE236" s="185">
        <f>IF(N236="základná",J236,0)</f>
        <v>0</v>
      </c>
      <c r="BF236" s="185">
        <f>IF(N236="znížená",J236,0)</f>
        <v>0</v>
      </c>
      <c r="BG236" s="185">
        <f>IF(N236="zákl. prenesená",J236,0)</f>
        <v>0</v>
      </c>
      <c r="BH236" s="185">
        <f>IF(N236="zníž. prenesená",J236,0)</f>
        <v>0</v>
      </c>
      <c r="BI236" s="185">
        <f>IF(N236="nulová",J236,0)</f>
        <v>0</v>
      </c>
      <c r="BJ236" s="18" t="s">
        <v>172</v>
      </c>
      <c r="BK236" s="185">
        <f>ROUND(I236*H236,2)</f>
        <v>0</v>
      </c>
      <c r="BL236" s="18" t="s">
        <v>120</v>
      </c>
      <c r="BM236" s="184" t="s">
        <v>358</v>
      </c>
    </row>
    <row r="237" s="12" customFormat="1" ht="25.92" customHeight="1">
      <c r="A237" s="12"/>
      <c r="B237" s="158"/>
      <c r="C237" s="12"/>
      <c r="D237" s="159" t="s">
        <v>73</v>
      </c>
      <c r="E237" s="160" t="s">
        <v>245</v>
      </c>
      <c r="F237" s="160" t="s">
        <v>403</v>
      </c>
      <c r="G237" s="12"/>
      <c r="H237" s="12"/>
      <c r="I237" s="161"/>
      <c r="J237" s="162">
        <f>BK237</f>
        <v>0</v>
      </c>
      <c r="K237" s="12"/>
      <c r="L237" s="158"/>
      <c r="M237" s="163"/>
      <c r="N237" s="164"/>
      <c r="O237" s="164"/>
      <c r="P237" s="165">
        <f>P238</f>
        <v>0</v>
      </c>
      <c r="Q237" s="164"/>
      <c r="R237" s="165">
        <f>R238</f>
        <v>0.078</v>
      </c>
      <c r="S237" s="164"/>
      <c r="T237" s="166">
        <f>T238</f>
        <v>0.029999999999999999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59" t="s">
        <v>177</v>
      </c>
      <c r="AT237" s="167" t="s">
        <v>73</v>
      </c>
      <c r="AU237" s="167" t="s">
        <v>74</v>
      </c>
      <c r="AY237" s="159" t="s">
        <v>164</v>
      </c>
      <c r="BK237" s="168">
        <f>BK238</f>
        <v>0</v>
      </c>
    </row>
    <row r="238" s="12" customFormat="1" ht="22.8" customHeight="1">
      <c r="A238" s="12"/>
      <c r="B238" s="158"/>
      <c r="C238" s="12"/>
      <c r="D238" s="159" t="s">
        <v>73</v>
      </c>
      <c r="E238" s="169" t="s">
        <v>404</v>
      </c>
      <c r="F238" s="169" t="s">
        <v>405</v>
      </c>
      <c r="G238" s="12"/>
      <c r="H238" s="12"/>
      <c r="I238" s="161"/>
      <c r="J238" s="170">
        <f>BK238</f>
        <v>0</v>
      </c>
      <c r="K238" s="12"/>
      <c r="L238" s="158"/>
      <c r="M238" s="163"/>
      <c r="N238" s="164"/>
      <c r="O238" s="164"/>
      <c r="P238" s="165">
        <f>SUM(P239:P242)</f>
        <v>0</v>
      </c>
      <c r="Q238" s="164"/>
      <c r="R238" s="165">
        <f>SUM(R239:R242)</f>
        <v>0.078</v>
      </c>
      <c r="S238" s="164"/>
      <c r="T238" s="166">
        <f>SUM(T239:T242)</f>
        <v>0.029999999999999999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159" t="s">
        <v>177</v>
      </c>
      <c r="AT238" s="167" t="s">
        <v>73</v>
      </c>
      <c r="AU238" s="167" t="s">
        <v>82</v>
      </c>
      <c r="AY238" s="159" t="s">
        <v>164</v>
      </c>
      <c r="BK238" s="168">
        <f>SUM(BK239:BK242)</f>
        <v>0</v>
      </c>
    </row>
    <row r="239" s="2" customFormat="1" ht="24.15" customHeight="1">
      <c r="A239" s="37"/>
      <c r="B239" s="171"/>
      <c r="C239" s="172" t="s">
        <v>402</v>
      </c>
      <c r="D239" s="172" t="s">
        <v>167</v>
      </c>
      <c r="E239" s="173" t="s">
        <v>407</v>
      </c>
      <c r="F239" s="174" t="s">
        <v>408</v>
      </c>
      <c r="G239" s="175" t="s">
        <v>227</v>
      </c>
      <c r="H239" s="176">
        <v>6</v>
      </c>
      <c r="I239" s="177"/>
      <c r="J239" s="178">
        <f>ROUND(I239*H239,2)</f>
        <v>0</v>
      </c>
      <c r="K239" s="179"/>
      <c r="L239" s="38"/>
      <c r="M239" s="180" t="s">
        <v>1</v>
      </c>
      <c r="N239" s="181" t="s">
        <v>40</v>
      </c>
      <c r="O239" s="76"/>
      <c r="P239" s="182">
        <f>O239*H239</f>
        <v>0</v>
      </c>
      <c r="Q239" s="182">
        <v>0</v>
      </c>
      <c r="R239" s="182">
        <f>Q239*H239</f>
        <v>0</v>
      </c>
      <c r="S239" s="182">
        <v>0</v>
      </c>
      <c r="T239" s="18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4" t="s">
        <v>409</v>
      </c>
      <c r="AT239" s="184" t="s">
        <v>167</v>
      </c>
      <c r="AU239" s="184" t="s">
        <v>172</v>
      </c>
      <c r="AY239" s="18" t="s">
        <v>164</v>
      </c>
      <c r="BE239" s="185">
        <f>IF(N239="základná",J239,0)</f>
        <v>0</v>
      </c>
      <c r="BF239" s="185">
        <f>IF(N239="znížená",J239,0)</f>
        <v>0</v>
      </c>
      <c r="BG239" s="185">
        <f>IF(N239="zákl. prenesená",J239,0)</f>
        <v>0</v>
      </c>
      <c r="BH239" s="185">
        <f>IF(N239="zníž. prenesená",J239,0)</f>
        <v>0</v>
      </c>
      <c r="BI239" s="185">
        <f>IF(N239="nulová",J239,0)</f>
        <v>0</v>
      </c>
      <c r="BJ239" s="18" t="s">
        <v>172</v>
      </c>
      <c r="BK239" s="185">
        <f>ROUND(I239*H239,2)</f>
        <v>0</v>
      </c>
      <c r="BL239" s="18" t="s">
        <v>409</v>
      </c>
      <c r="BM239" s="184" t="s">
        <v>482</v>
      </c>
    </row>
    <row r="240" s="2" customFormat="1" ht="24.15" customHeight="1">
      <c r="A240" s="37"/>
      <c r="B240" s="171"/>
      <c r="C240" s="211" t="s">
        <v>406</v>
      </c>
      <c r="D240" s="211" t="s">
        <v>245</v>
      </c>
      <c r="E240" s="212" t="s">
        <v>412</v>
      </c>
      <c r="F240" s="213" t="s">
        <v>413</v>
      </c>
      <c r="G240" s="214" t="s">
        <v>227</v>
      </c>
      <c r="H240" s="215">
        <v>6</v>
      </c>
      <c r="I240" s="216"/>
      <c r="J240" s="217">
        <f>ROUND(I240*H240,2)</f>
        <v>0</v>
      </c>
      <c r="K240" s="218"/>
      <c r="L240" s="219"/>
      <c r="M240" s="220" t="s">
        <v>1</v>
      </c>
      <c r="N240" s="221" t="s">
        <v>40</v>
      </c>
      <c r="O240" s="76"/>
      <c r="P240" s="182">
        <f>O240*H240</f>
        <v>0</v>
      </c>
      <c r="Q240" s="182">
        <v>0.0064999999999999997</v>
      </c>
      <c r="R240" s="182">
        <f>Q240*H240</f>
        <v>0.039</v>
      </c>
      <c r="S240" s="182">
        <v>0</v>
      </c>
      <c r="T240" s="18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4" t="s">
        <v>414</v>
      </c>
      <c r="AT240" s="184" t="s">
        <v>245</v>
      </c>
      <c r="AU240" s="184" t="s">
        <v>172</v>
      </c>
      <c r="AY240" s="18" t="s">
        <v>164</v>
      </c>
      <c r="BE240" s="185">
        <f>IF(N240="základná",J240,0)</f>
        <v>0</v>
      </c>
      <c r="BF240" s="185">
        <f>IF(N240="znížená",J240,0)</f>
        <v>0</v>
      </c>
      <c r="BG240" s="185">
        <f>IF(N240="zákl. prenesená",J240,0)</f>
        <v>0</v>
      </c>
      <c r="BH240" s="185">
        <f>IF(N240="zníž. prenesená",J240,0)</f>
        <v>0</v>
      </c>
      <c r="BI240" s="185">
        <f>IF(N240="nulová",J240,0)</f>
        <v>0</v>
      </c>
      <c r="BJ240" s="18" t="s">
        <v>172</v>
      </c>
      <c r="BK240" s="185">
        <f>ROUND(I240*H240,2)</f>
        <v>0</v>
      </c>
      <c r="BL240" s="18" t="s">
        <v>414</v>
      </c>
      <c r="BM240" s="184" t="s">
        <v>483</v>
      </c>
    </row>
    <row r="241" s="2" customFormat="1" ht="24.15" customHeight="1">
      <c r="A241" s="37"/>
      <c r="B241" s="171"/>
      <c r="C241" s="211" t="s">
        <v>411</v>
      </c>
      <c r="D241" s="211" t="s">
        <v>245</v>
      </c>
      <c r="E241" s="212" t="s">
        <v>417</v>
      </c>
      <c r="F241" s="213" t="s">
        <v>418</v>
      </c>
      <c r="G241" s="214" t="s">
        <v>227</v>
      </c>
      <c r="H241" s="215">
        <v>6</v>
      </c>
      <c r="I241" s="216"/>
      <c r="J241" s="217">
        <f>ROUND(I241*H241,2)</f>
        <v>0</v>
      </c>
      <c r="K241" s="218"/>
      <c r="L241" s="219"/>
      <c r="M241" s="220" t="s">
        <v>1</v>
      </c>
      <c r="N241" s="221" t="s">
        <v>40</v>
      </c>
      <c r="O241" s="76"/>
      <c r="P241" s="182">
        <f>O241*H241</f>
        <v>0</v>
      </c>
      <c r="Q241" s="182">
        <v>0.0064999999999999997</v>
      </c>
      <c r="R241" s="182">
        <f>Q241*H241</f>
        <v>0.039</v>
      </c>
      <c r="S241" s="182">
        <v>0</v>
      </c>
      <c r="T241" s="183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4" t="s">
        <v>414</v>
      </c>
      <c r="AT241" s="184" t="s">
        <v>245</v>
      </c>
      <c r="AU241" s="184" t="s">
        <v>172</v>
      </c>
      <c r="AY241" s="18" t="s">
        <v>164</v>
      </c>
      <c r="BE241" s="185">
        <f>IF(N241="základná",J241,0)</f>
        <v>0</v>
      </c>
      <c r="BF241" s="185">
        <f>IF(N241="znížená",J241,0)</f>
        <v>0</v>
      </c>
      <c r="BG241" s="185">
        <f>IF(N241="zákl. prenesená",J241,0)</f>
        <v>0</v>
      </c>
      <c r="BH241" s="185">
        <f>IF(N241="zníž. prenesená",J241,0)</f>
        <v>0</v>
      </c>
      <c r="BI241" s="185">
        <f>IF(N241="nulová",J241,0)</f>
        <v>0</v>
      </c>
      <c r="BJ241" s="18" t="s">
        <v>172</v>
      </c>
      <c r="BK241" s="185">
        <f>ROUND(I241*H241,2)</f>
        <v>0</v>
      </c>
      <c r="BL241" s="18" t="s">
        <v>414</v>
      </c>
      <c r="BM241" s="184" t="s">
        <v>484</v>
      </c>
    </row>
    <row r="242" s="2" customFormat="1" ht="24.15" customHeight="1">
      <c r="A242" s="37"/>
      <c r="B242" s="171"/>
      <c r="C242" s="172" t="s">
        <v>416</v>
      </c>
      <c r="D242" s="172" t="s">
        <v>167</v>
      </c>
      <c r="E242" s="173" t="s">
        <v>421</v>
      </c>
      <c r="F242" s="174" t="s">
        <v>422</v>
      </c>
      <c r="G242" s="175" t="s">
        <v>227</v>
      </c>
      <c r="H242" s="176">
        <v>6</v>
      </c>
      <c r="I242" s="177"/>
      <c r="J242" s="178">
        <f>ROUND(I242*H242,2)</f>
        <v>0</v>
      </c>
      <c r="K242" s="179"/>
      <c r="L242" s="38"/>
      <c r="M242" s="222" t="s">
        <v>1</v>
      </c>
      <c r="N242" s="223" t="s">
        <v>40</v>
      </c>
      <c r="O242" s="224"/>
      <c r="P242" s="225">
        <f>O242*H242</f>
        <v>0</v>
      </c>
      <c r="Q242" s="225">
        <v>0</v>
      </c>
      <c r="R242" s="225">
        <f>Q242*H242</f>
        <v>0</v>
      </c>
      <c r="S242" s="225">
        <v>0.0050000000000000001</v>
      </c>
      <c r="T242" s="226">
        <f>S242*H242</f>
        <v>0.029999999999999999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4" t="s">
        <v>409</v>
      </c>
      <c r="AT242" s="184" t="s">
        <v>167</v>
      </c>
      <c r="AU242" s="184" t="s">
        <v>172</v>
      </c>
      <c r="AY242" s="18" t="s">
        <v>164</v>
      </c>
      <c r="BE242" s="185">
        <f>IF(N242="základná",J242,0)</f>
        <v>0</v>
      </c>
      <c r="BF242" s="185">
        <f>IF(N242="znížená",J242,0)</f>
        <v>0</v>
      </c>
      <c r="BG242" s="185">
        <f>IF(N242="zákl. prenesená",J242,0)</f>
        <v>0</v>
      </c>
      <c r="BH242" s="185">
        <f>IF(N242="zníž. prenesená",J242,0)</f>
        <v>0</v>
      </c>
      <c r="BI242" s="185">
        <f>IF(N242="nulová",J242,0)</f>
        <v>0</v>
      </c>
      <c r="BJ242" s="18" t="s">
        <v>172</v>
      </c>
      <c r="BK242" s="185">
        <f>ROUND(I242*H242,2)</f>
        <v>0</v>
      </c>
      <c r="BL242" s="18" t="s">
        <v>409</v>
      </c>
      <c r="BM242" s="184" t="s">
        <v>485</v>
      </c>
    </row>
    <row r="243" s="2" customFormat="1" ht="6.96" customHeight="1">
      <c r="A243" s="37"/>
      <c r="B243" s="59"/>
      <c r="C243" s="60"/>
      <c r="D243" s="60"/>
      <c r="E243" s="60"/>
      <c r="F243" s="60"/>
      <c r="G243" s="60"/>
      <c r="H243" s="60"/>
      <c r="I243" s="60"/>
      <c r="J243" s="60"/>
      <c r="K243" s="60"/>
      <c r="L243" s="38"/>
      <c r="M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</row>
  </sheetData>
  <autoFilter ref="C128:K242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500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ROUND(J129,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ROUND((SUM(BE129:BE242)),  2)</f>
        <v>0</v>
      </c>
      <c r="G33" s="37"/>
      <c r="H33" s="37"/>
      <c r="I33" s="127">
        <v>0.20000000000000001</v>
      </c>
      <c r="J33" s="126">
        <f>ROUND(((SUM(BE129:BE242))*I33),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ROUND((SUM(BF129:BF242)),  2)</f>
        <v>0</v>
      </c>
      <c r="G34" s="37"/>
      <c r="H34" s="37"/>
      <c r="I34" s="127">
        <v>0.20000000000000001</v>
      </c>
      <c r="J34" s="126">
        <f>ROUND(((SUM(BF129:BF242))*I34),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ROUND((SUM(BG129:BG242)),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ROUND((SUM(BH129:BH242)),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ROUND((SUM(BI129:BI242)),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12 - Trieda č.36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J129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J130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J131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142</v>
      </c>
      <c r="E99" s="145"/>
      <c r="F99" s="145"/>
      <c r="G99" s="145"/>
      <c r="H99" s="145"/>
      <c r="I99" s="145"/>
      <c r="J99" s="146">
        <f>J143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143</v>
      </c>
      <c r="E100" s="145"/>
      <c r="F100" s="145"/>
      <c r="G100" s="145"/>
      <c r="H100" s="145"/>
      <c r="I100" s="145"/>
      <c r="J100" s="146">
        <f>J161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9"/>
      <c r="C101" s="9"/>
      <c r="D101" s="140" t="s">
        <v>144</v>
      </c>
      <c r="E101" s="141"/>
      <c r="F101" s="141"/>
      <c r="G101" s="141"/>
      <c r="H101" s="141"/>
      <c r="I101" s="141"/>
      <c r="J101" s="142">
        <f>J163</f>
        <v>0</v>
      </c>
      <c r="K101" s="9"/>
      <c r="L101" s="13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3"/>
      <c r="C102" s="10"/>
      <c r="D102" s="144" t="s">
        <v>145</v>
      </c>
      <c r="E102" s="145"/>
      <c r="F102" s="145"/>
      <c r="G102" s="145"/>
      <c r="H102" s="145"/>
      <c r="I102" s="145"/>
      <c r="J102" s="146">
        <f>J164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360</v>
      </c>
      <c r="E103" s="145"/>
      <c r="F103" s="145"/>
      <c r="G103" s="145"/>
      <c r="H103" s="145"/>
      <c r="I103" s="145"/>
      <c r="J103" s="146">
        <f>J174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146</v>
      </c>
      <c r="E104" s="145"/>
      <c r="F104" s="145"/>
      <c r="G104" s="145"/>
      <c r="H104" s="145"/>
      <c r="I104" s="145"/>
      <c r="J104" s="146">
        <f>J179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147</v>
      </c>
      <c r="E105" s="145"/>
      <c r="F105" s="145"/>
      <c r="G105" s="145"/>
      <c r="H105" s="145"/>
      <c r="I105" s="145"/>
      <c r="J105" s="146">
        <f>J194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148</v>
      </c>
      <c r="E106" s="145"/>
      <c r="F106" s="145"/>
      <c r="G106" s="145"/>
      <c r="H106" s="145"/>
      <c r="I106" s="145"/>
      <c r="J106" s="146">
        <f>J202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149</v>
      </c>
      <c r="E107" s="145"/>
      <c r="F107" s="145"/>
      <c r="G107" s="145"/>
      <c r="H107" s="145"/>
      <c r="I107" s="145"/>
      <c r="J107" s="146">
        <f>J230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39"/>
      <c r="C108" s="9"/>
      <c r="D108" s="140" t="s">
        <v>362</v>
      </c>
      <c r="E108" s="141"/>
      <c r="F108" s="141"/>
      <c r="G108" s="141"/>
      <c r="H108" s="141"/>
      <c r="I108" s="141"/>
      <c r="J108" s="142">
        <f>J237</f>
        <v>0</v>
      </c>
      <c r="K108" s="9"/>
      <c r="L108" s="13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43"/>
      <c r="C109" s="10"/>
      <c r="D109" s="144" t="s">
        <v>363</v>
      </c>
      <c r="E109" s="145"/>
      <c r="F109" s="145"/>
      <c r="G109" s="145"/>
      <c r="H109" s="145"/>
      <c r="I109" s="145"/>
      <c r="J109" s="146">
        <f>J238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150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15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3.25" customHeight="1">
      <c r="A119" s="37"/>
      <c r="B119" s="38"/>
      <c r="C119" s="37"/>
      <c r="D119" s="37"/>
      <c r="E119" s="120" t="str">
        <f>E7</f>
        <v>Stavebné opravy v triedach - SPŠ elektrotechnická, Komenského 44, 040 01 Košice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133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7"/>
      <c r="D121" s="37"/>
      <c r="E121" s="66" t="str">
        <f>E9</f>
        <v>12 - Trieda č.36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19</v>
      </c>
      <c r="D123" s="37"/>
      <c r="E123" s="37"/>
      <c r="F123" s="26" t="str">
        <f>F12</f>
        <v>Komenského 44, 040 01 Košice</v>
      </c>
      <c r="G123" s="37"/>
      <c r="H123" s="37"/>
      <c r="I123" s="31" t="s">
        <v>21</v>
      </c>
      <c r="J123" s="68" t="str">
        <f>IF(J12="","",J12)</f>
        <v>25. 10. 2020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23</v>
      </c>
      <c r="D125" s="37"/>
      <c r="E125" s="37"/>
      <c r="F125" s="26" t="str">
        <f>E15</f>
        <v xml:space="preserve"> SPŠ elektrotechnická, Komenského 44, 04001 Košice</v>
      </c>
      <c r="G125" s="37"/>
      <c r="H125" s="37"/>
      <c r="I125" s="31" t="s">
        <v>29</v>
      </c>
      <c r="J125" s="35" t="str">
        <f>E21</f>
        <v xml:space="preserve"> 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27</v>
      </c>
      <c r="D126" s="37"/>
      <c r="E126" s="37"/>
      <c r="F126" s="26" t="str">
        <f>IF(E18="","",E18)</f>
        <v>Vyplň údaj</v>
      </c>
      <c r="G126" s="37"/>
      <c r="H126" s="37"/>
      <c r="I126" s="31" t="s">
        <v>32</v>
      </c>
      <c r="J126" s="35" t="str">
        <f>E24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47"/>
      <c r="B128" s="148"/>
      <c r="C128" s="149" t="s">
        <v>151</v>
      </c>
      <c r="D128" s="150" t="s">
        <v>59</v>
      </c>
      <c r="E128" s="150" t="s">
        <v>55</v>
      </c>
      <c r="F128" s="150" t="s">
        <v>56</v>
      </c>
      <c r="G128" s="150" t="s">
        <v>152</v>
      </c>
      <c r="H128" s="150" t="s">
        <v>153</v>
      </c>
      <c r="I128" s="150" t="s">
        <v>154</v>
      </c>
      <c r="J128" s="151" t="s">
        <v>137</v>
      </c>
      <c r="K128" s="152" t="s">
        <v>155</v>
      </c>
      <c r="L128" s="153"/>
      <c r="M128" s="85" t="s">
        <v>1</v>
      </c>
      <c r="N128" s="86" t="s">
        <v>38</v>
      </c>
      <c r="O128" s="86" t="s">
        <v>156</v>
      </c>
      <c r="P128" s="86" t="s">
        <v>157</v>
      </c>
      <c r="Q128" s="86" t="s">
        <v>158</v>
      </c>
      <c r="R128" s="86" t="s">
        <v>159</v>
      </c>
      <c r="S128" s="86" t="s">
        <v>160</v>
      </c>
      <c r="T128" s="87" t="s">
        <v>161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  <row r="129" s="2" customFormat="1" ht="22.8" customHeight="1">
      <c r="A129" s="37"/>
      <c r="B129" s="38"/>
      <c r="C129" s="92" t="s">
        <v>138</v>
      </c>
      <c r="D129" s="37"/>
      <c r="E129" s="37"/>
      <c r="F129" s="37"/>
      <c r="G129" s="37"/>
      <c r="H129" s="37"/>
      <c r="I129" s="37"/>
      <c r="J129" s="154">
        <f>BK129</f>
        <v>0</v>
      </c>
      <c r="K129" s="37"/>
      <c r="L129" s="38"/>
      <c r="M129" s="88"/>
      <c r="N129" s="72"/>
      <c r="O129" s="89"/>
      <c r="P129" s="155">
        <f>P130+P163+P237</f>
        <v>0</v>
      </c>
      <c r="Q129" s="89"/>
      <c r="R129" s="155">
        <f>R130+R163+R237</f>
        <v>0.99799387999999989</v>
      </c>
      <c r="S129" s="89"/>
      <c r="T129" s="156">
        <f>T130+T163+T237</f>
        <v>0.28339999999999999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73</v>
      </c>
      <c r="AU129" s="18" t="s">
        <v>139</v>
      </c>
      <c r="BK129" s="157">
        <f>BK130+BK163+BK237</f>
        <v>0</v>
      </c>
    </row>
    <row r="130" s="12" customFormat="1" ht="25.92" customHeight="1">
      <c r="A130" s="12"/>
      <c r="B130" s="158"/>
      <c r="C130" s="12"/>
      <c r="D130" s="159" t="s">
        <v>73</v>
      </c>
      <c r="E130" s="160" t="s">
        <v>162</v>
      </c>
      <c r="F130" s="160" t="s">
        <v>163</v>
      </c>
      <c r="G130" s="12"/>
      <c r="H130" s="12"/>
      <c r="I130" s="161"/>
      <c r="J130" s="162">
        <f>BK130</f>
        <v>0</v>
      </c>
      <c r="K130" s="12"/>
      <c r="L130" s="158"/>
      <c r="M130" s="163"/>
      <c r="N130" s="164"/>
      <c r="O130" s="164"/>
      <c r="P130" s="165">
        <f>P131+P143+P161</f>
        <v>0</v>
      </c>
      <c r="Q130" s="164"/>
      <c r="R130" s="165">
        <f>R131+R143+R161</f>
        <v>0.45323758999999997</v>
      </c>
      <c r="S130" s="164"/>
      <c r="T130" s="166">
        <f>T131+T143+T161</f>
        <v>0.22134000000000001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82</v>
      </c>
      <c r="AT130" s="167" t="s">
        <v>73</v>
      </c>
      <c r="AU130" s="167" t="s">
        <v>74</v>
      </c>
      <c r="AY130" s="159" t="s">
        <v>164</v>
      </c>
      <c r="BK130" s="168">
        <f>BK131+BK143+BK161</f>
        <v>0</v>
      </c>
    </row>
    <row r="131" s="12" customFormat="1" ht="22.8" customHeight="1">
      <c r="A131" s="12"/>
      <c r="B131" s="158"/>
      <c r="C131" s="12"/>
      <c r="D131" s="159" t="s">
        <v>73</v>
      </c>
      <c r="E131" s="169" t="s">
        <v>165</v>
      </c>
      <c r="F131" s="169" t="s">
        <v>166</v>
      </c>
      <c r="G131" s="12"/>
      <c r="H131" s="12"/>
      <c r="I131" s="161"/>
      <c r="J131" s="170">
        <f>BK131</f>
        <v>0</v>
      </c>
      <c r="K131" s="12"/>
      <c r="L131" s="158"/>
      <c r="M131" s="163"/>
      <c r="N131" s="164"/>
      <c r="O131" s="164"/>
      <c r="P131" s="165">
        <f>SUM(P132:P142)</f>
        <v>0</v>
      </c>
      <c r="Q131" s="164"/>
      <c r="R131" s="165">
        <f>SUM(R132:R142)</f>
        <v>0.45323758999999997</v>
      </c>
      <c r="S131" s="164"/>
      <c r="T131" s="166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82</v>
      </c>
      <c r="AT131" s="167" t="s">
        <v>73</v>
      </c>
      <c r="AU131" s="167" t="s">
        <v>82</v>
      </c>
      <c r="AY131" s="159" t="s">
        <v>164</v>
      </c>
      <c r="BK131" s="168">
        <f>SUM(BK132:BK142)</f>
        <v>0</v>
      </c>
    </row>
    <row r="132" s="2" customFormat="1" ht="37.8" customHeight="1">
      <c r="A132" s="37"/>
      <c r="B132" s="171"/>
      <c r="C132" s="172" t="s">
        <v>82</v>
      </c>
      <c r="D132" s="172" t="s">
        <v>167</v>
      </c>
      <c r="E132" s="173" t="s">
        <v>168</v>
      </c>
      <c r="F132" s="174" t="s">
        <v>169</v>
      </c>
      <c r="G132" s="175" t="s">
        <v>170</v>
      </c>
      <c r="H132" s="176">
        <v>74.084000000000003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40</v>
      </c>
      <c r="O132" s="76"/>
      <c r="P132" s="182">
        <f>O132*H132</f>
        <v>0</v>
      </c>
      <c r="Q132" s="182">
        <v>0.00247</v>
      </c>
      <c r="R132" s="182">
        <f>Q132*H132</f>
        <v>0.18298748000000001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171</v>
      </c>
      <c r="AT132" s="184" t="s">
        <v>167</v>
      </c>
      <c r="AU132" s="184" t="s">
        <v>172</v>
      </c>
      <c r="AY132" s="18" t="s">
        <v>164</v>
      </c>
      <c r="BE132" s="185">
        <f>IF(N132="základná",J132,0)</f>
        <v>0</v>
      </c>
      <c r="BF132" s="185">
        <f>IF(N132="znížená",J132,0)</f>
        <v>0</v>
      </c>
      <c r="BG132" s="185">
        <f>IF(N132="zákl. prenesená",J132,0)</f>
        <v>0</v>
      </c>
      <c r="BH132" s="185">
        <f>IF(N132="zníž. prenesená",J132,0)</f>
        <v>0</v>
      </c>
      <c r="BI132" s="185">
        <f>IF(N132="nulová",J132,0)</f>
        <v>0</v>
      </c>
      <c r="BJ132" s="18" t="s">
        <v>172</v>
      </c>
      <c r="BK132" s="185">
        <f>ROUND(I132*H132,2)</f>
        <v>0</v>
      </c>
      <c r="BL132" s="18" t="s">
        <v>171</v>
      </c>
      <c r="BM132" s="184" t="s">
        <v>173</v>
      </c>
    </row>
    <row r="133" s="13" customFormat="1">
      <c r="A133" s="13"/>
      <c r="B133" s="186"/>
      <c r="C133" s="13"/>
      <c r="D133" s="187" t="s">
        <v>174</v>
      </c>
      <c r="E133" s="188" t="s">
        <v>1</v>
      </c>
      <c r="F133" s="189" t="s">
        <v>175</v>
      </c>
      <c r="G133" s="13"/>
      <c r="H133" s="190">
        <v>74.084000000000003</v>
      </c>
      <c r="I133" s="191"/>
      <c r="J133" s="13"/>
      <c r="K133" s="13"/>
      <c r="L133" s="186"/>
      <c r="M133" s="192"/>
      <c r="N133" s="193"/>
      <c r="O133" s="193"/>
      <c r="P133" s="193"/>
      <c r="Q133" s="193"/>
      <c r="R133" s="193"/>
      <c r="S133" s="193"/>
      <c r="T133" s="19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8" t="s">
        <v>174</v>
      </c>
      <c r="AU133" s="188" t="s">
        <v>172</v>
      </c>
      <c r="AV133" s="13" t="s">
        <v>172</v>
      </c>
      <c r="AW133" s="13" t="s">
        <v>30</v>
      </c>
      <c r="AX133" s="13" t="s">
        <v>74</v>
      </c>
      <c r="AY133" s="188" t="s">
        <v>164</v>
      </c>
    </row>
    <row r="134" s="14" customFormat="1">
      <c r="A134" s="14"/>
      <c r="B134" s="195"/>
      <c r="C134" s="14"/>
      <c r="D134" s="187" t="s">
        <v>174</v>
      </c>
      <c r="E134" s="196" t="s">
        <v>1</v>
      </c>
      <c r="F134" s="197" t="s">
        <v>176</v>
      </c>
      <c r="G134" s="14"/>
      <c r="H134" s="198">
        <v>74.084000000000003</v>
      </c>
      <c r="I134" s="199"/>
      <c r="J134" s="14"/>
      <c r="K134" s="14"/>
      <c r="L134" s="195"/>
      <c r="M134" s="200"/>
      <c r="N134" s="201"/>
      <c r="O134" s="201"/>
      <c r="P134" s="201"/>
      <c r="Q134" s="201"/>
      <c r="R134" s="201"/>
      <c r="S134" s="201"/>
      <c r="T134" s="20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6" t="s">
        <v>174</v>
      </c>
      <c r="AU134" s="196" t="s">
        <v>172</v>
      </c>
      <c r="AV134" s="14" t="s">
        <v>177</v>
      </c>
      <c r="AW134" s="14" t="s">
        <v>30</v>
      </c>
      <c r="AX134" s="14" t="s">
        <v>74</v>
      </c>
      <c r="AY134" s="196" t="s">
        <v>164</v>
      </c>
    </row>
    <row r="135" s="15" customFormat="1">
      <c r="A135" s="15"/>
      <c r="B135" s="203"/>
      <c r="C135" s="15"/>
      <c r="D135" s="187" t="s">
        <v>174</v>
      </c>
      <c r="E135" s="204" t="s">
        <v>1</v>
      </c>
      <c r="F135" s="205" t="s">
        <v>178</v>
      </c>
      <c r="G135" s="15"/>
      <c r="H135" s="206">
        <v>74.084000000000003</v>
      </c>
      <c r="I135" s="207"/>
      <c r="J135" s="15"/>
      <c r="K135" s="15"/>
      <c r="L135" s="203"/>
      <c r="M135" s="208"/>
      <c r="N135" s="209"/>
      <c r="O135" s="209"/>
      <c r="P135" s="209"/>
      <c r="Q135" s="209"/>
      <c r="R135" s="209"/>
      <c r="S135" s="209"/>
      <c r="T135" s="21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04" t="s">
        <v>174</v>
      </c>
      <c r="AU135" s="204" t="s">
        <v>172</v>
      </c>
      <c r="AV135" s="15" t="s">
        <v>171</v>
      </c>
      <c r="AW135" s="15" t="s">
        <v>30</v>
      </c>
      <c r="AX135" s="15" t="s">
        <v>82</v>
      </c>
      <c r="AY135" s="204" t="s">
        <v>164</v>
      </c>
    </row>
    <row r="136" s="2" customFormat="1" ht="24.15" customHeight="1">
      <c r="A136" s="37"/>
      <c r="B136" s="171"/>
      <c r="C136" s="172" t="s">
        <v>172</v>
      </c>
      <c r="D136" s="172" t="s">
        <v>167</v>
      </c>
      <c r="E136" s="173" t="s">
        <v>179</v>
      </c>
      <c r="F136" s="174" t="s">
        <v>180</v>
      </c>
      <c r="G136" s="175" t="s">
        <v>170</v>
      </c>
      <c r="H136" s="176">
        <v>109.413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40</v>
      </c>
      <c r="O136" s="76"/>
      <c r="P136" s="182">
        <f>O136*H136</f>
        <v>0</v>
      </c>
      <c r="Q136" s="182">
        <v>0.00247</v>
      </c>
      <c r="R136" s="182">
        <f>Q136*H136</f>
        <v>0.27025010999999999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171</v>
      </c>
      <c r="AT136" s="184" t="s">
        <v>167</v>
      </c>
      <c r="AU136" s="184" t="s">
        <v>172</v>
      </c>
      <c r="AY136" s="18" t="s">
        <v>164</v>
      </c>
      <c r="BE136" s="185">
        <f>IF(N136="základná",J136,0)</f>
        <v>0</v>
      </c>
      <c r="BF136" s="185">
        <f>IF(N136="znížená",J136,0)</f>
        <v>0</v>
      </c>
      <c r="BG136" s="185">
        <f>IF(N136="zákl. prenesená",J136,0)</f>
        <v>0</v>
      </c>
      <c r="BH136" s="185">
        <f>IF(N136="zníž. prenesená",J136,0)</f>
        <v>0</v>
      </c>
      <c r="BI136" s="185">
        <f>IF(N136="nulová",J136,0)</f>
        <v>0</v>
      </c>
      <c r="BJ136" s="18" t="s">
        <v>172</v>
      </c>
      <c r="BK136" s="185">
        <f>ROUND(I136*H136,2)</f>
        <v>0</v>
      </c>
      <c r="BL136" s="18" t="s">
        <v>171</v>
      </c>
      <c r="BM136" s="184" t="s">
        <v>181</v>
      </c>
    </row>
    <row r="137" s="13" customFormat="1">
      <c r="A137" s="13"/>
      <c r="B137" s="186"/>
      <c r="C137" s="13"/>
      <c r="D137" s="187" t="s">
        <v>174</v>
      </c>
      <c r="E137" s="188" t="s">
        <v>1</v>
      </c>
      <c r="F137" s="189" t="s">
        <v>182</v>
      </c>
      <c r="G137" s="13"/>
      <c r="H137" s="190">
        <v>121.45</v>
      </c>
      <c r="I137" s="191"/>
      <c r="J137" s="13"/>
      <c r="K137" s="13"/>
      <c r="L137" s="186"/>
      <c r="M137" s="192"/>
      <c r="N137" s="193"/>
      <c r="O137" s="193"/>
      <c r="P137" s="193"/>
      <c r="Q137" s="193"/>
      <c r="R137" s="193"/>
      <c r="S137" s="193"/>
      <c r="T137" s="19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8" t="s">
        <v>174</v>
      </c>
      <c r="AU137" s="188" t="s">
        <v>172</v>
      </c>
      <c r="AV137" s="13" t="s">
        <v>172</v>
      </c>
      <c r="AW137" s="13" t="s">
        <v>30</v>
      </c>
      <c r="AX137" s="13" t="s">
        <v>74</v>
      </c>
      <c r="AY137" s="188" t="s">
        <v>164</v>
      </c>
    </row>
    <row r="138" s="13" customFormat="1">
      <c r="A138" s="13"/>
      <c r="B138" s="186"/>
      <c r="C138" s="13"/>
      <c r="D138" s="187" t="s">
        <v>174</v>
      </c>
      <c r="E138" s="188" t="s">
        <v>1</v>
      </c>
      <c r="F138" s="189" t="s">
        <v>183</v>
      </c>
      <c r="G138" s="13"/>
      <c r="H138" s="190">
        <v>-19.213000000000001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174</v>
      </c>
      <c r="AU138" s="188" t="s">
        <v>172</v>
      </c>
      <c r="AV138" s="13" t="s">
        <v>172</v>
      </c>
      <c r="AW138" s="13" t="s">
        <v>30</v>
      </c>
      <c r="AX138" s="13" t="s">
        <v>74</v>
      </c>
      <c r="AY138" s="188" t="s">
        <v>164</v>
      </c>
    </row>
    <row r="139" s="13" customFormat="1">
      <c r="A139" s="13"/>
      <c r="B139" s="186"/>
      <c r="C139" s="13"/>
      <c r="D139" s="187" t="s">
        <v>174</v>
      </c>
      <c r="E139" s="188" t="s">
        <v>1</v>
      </c>
      <c r="F139" s="189" t="s">
        <v>184</v>
      </c>
      <c r="G139" s="13"/>
      <c r="H139" s="190">
        <v>-1.845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174</v>
      </c>
      <c r="AU139" s="188" t="s">
        <v>172</v>
      </c>
      <c r="AV139" s="13" t="s">
        <v>172</v>
      </c>
      <c r="AW139" s="13" t="s">
        <v>30</v>
      </c>
      <c r="AX139" s="13" t="s">
        <v>74</v>
      </c>
      <c r="AY139" s="188" t="s">
        <v>164</v>
      </c>
    </row>
    <row r="140" s="13" customFormat="1">
      <c r="A140" s="13"/>
      <c r="B140" s="186"/>
      <c r="C140" s="13"/>
      <c r="D140" s="187" t="s">
        <v>174</v>
      </c>
      <c r="E140" s="188" t="s">
        <v>1</v>
      </c>
      <c r="F140" s="189" t="s">
        <v>185</v>
      </c>
      <c r="G140" s="13"/>
      <c r="H140" s="190">
        <v>9.0210000000000008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174</v>
      </c>
      <c r="AU140" s="188" t="s">
        <v>172</v>
      </c>
      <c r="AV140" s="13" t="s">
        <v>172</v>
      </c>
      <c r="AW140" s="13" t="s">
        <v>30</v>
      </c>
      <c r="AX140" s="13" t="s">
        <v>74</v>
      </c>
      <c r="AY140" s="188" t="s">
        <v>164</v>
      </c>
    </row>
    <row r="141" s="14" customFormat="1">
      <c r="A141" s="14"/>
      <c r="B141" s="195"/>
      <c r="C141" s="14"/>
      <c r="D141" s="187" t="s">
        <v>174</v>
      </c>
      <c r="E141" s="196" t="s">
        <v>1</v>
      </c>
      <c r="F141" s="197" t="s">
        <v>176</v>
      </c>
      <c r="G141" s="14"/>
      <c r="H141" s="198">
        <v>109.413</v>
      </c>
      <c r="I141" s="199"/>
      <c r="J141" s="14"/>
      <c r="K141" s="14"/>
      <c r="L141" s="195"/>
      <c r="M141" s="200"/>
      <c r="N141" s="201"/>
      <c r="O141" s="201"/>
      <c r="P141" s="201"/>
      <c r="Q141" s="201"/>
      <c r="R141" s="201"/>
      <c r="S141" s="201"/>
      <c r="T141" s="20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6" t="s">
        <v>174</v>
      </c>
      <c r="AU141" s="196" t="s">
        <v>172</v>
      </c>
      <c r="AV141" s="14" t="s">
        <v>177</v>
      </c>
      <c r="AW141" s="14" t="s">
        <v>30</v>
      </c>
      <c r="AX141" s="14" t="s">
        <v>74</v>
      </c>
      <c r="AY141" s="196" t="s">
        <v>164</v>
      </c>
    </row>
    <row r="142" s="15" customFormat="1">
      <c r="A142" s="15"/>
      <c r="B142" s="203"/>
      <c r="C142" s="15"/>
      <c r="D142" s="187" t="s">
        <v>174</v>
      </c>
      <c r="E142" s="204" t="s">
        <v>1</v>
      </c>
      <c r="F142" s="205" t="s">
        <v>178</v>
      </c>
      <c r="G142" s="15"/>
      <c r="H142" s="206">
        <v>109.413</v>
      </c>
      <c r="I142" s="207"/>
      <c r="J142" s="15"/>
      <c r="K142" s="15"/>
      <c r="L142" s="203"/>
      <c r="M142" s="208"/>
      <c r="N142" s="209"/>
      <c r="O142" s="209"/>
      <c r="P142" s="209"/>
      <c r="Q142" s="209"/>
      <c r="R142" s="209"/>
      <c r="S142" s="209"/>
      <c r="T142" s="210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04" t="s">
        <v>174</v>
      </c>
      <c r="AU142" s="204" t="s">
        <v>172</v>
      </c>
      <c r="AV142" s="15" t="s">
        <v>171</v>
      </c>
      <c r="AW142" s="15" t="s">
        <v>30</v>
      </c>
      <c r="AX142" s="15" t="s">
        <v>82</v>
      </c>
      <c r="AY142" s="204" t="s">
        <v>164</v>
      </c>
    </row>
    <row r="143" s="12" customFormat="1" ht="22.8" customHeight="1">
      <c r="A143" s="12"/>
      <c r="B143" s="158"/>
      <c r="C143" s="12"/>
      <c r="D143" s="159" t="s">
        <v>73</v>
      </c>
      <c r="E143" s="169" t="s">
        <v>186</v>
      </c>
      <c r="F143" s="169" t="s">
        <v>187</v>
      </c>
      <c r="G143" s="12"/>
      <c r="H143" s="12"/>
      <c r="I143" s="161"/>
      <c r="J143" s="170">
        <f>BK143</f>
        <v>0</v>
      </c>
      <c r="K143" s="12"/>
      <c r="L143" s="158"/>
      <c r="M143" s="163"/>
      <c r="N143" s="164"/>
      <c r="O143" s="164"/>
      <c r="P143" s="165">
        <f>SUM(P144:P160)</f>
        <v>0</v>
      </c>
      <c r="Q143" s="164"/>
      <c r="R143" s="165">
        <f>SUM(R144:R160)</f>
        <v>0</v>
      </c>
      <c r="S143" s="164"/>
      <c r="T143" s="166">
        <f>SUM(T144:T160)</f>
        <v>0.22134000000000001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9" t="s">
        <v>82</v>
      </c>
      <c r="AT143" s="167" t="s">
        <v>73</v>
      </c>
      <c r="AU143" s="167" t="s">
        <v>82</v>
      </c>
      <c r="AY143" s="159" t="s">
        <v>164</v>
      </c>
      <c r="BK143" s="168">
        <f>SUM(BK144:BK160)</f>
        <v>0</v>
      </c>
    </row>
    <row r="144" s="2" customFormat="1" ht="37.8" customHeight="1">
      <c r="A144" s="37"/>
      <c r="B144" s="171"/>
      <c r="C144" s="172" t="s">
        <v>177</v>
      </c>
      <c r="D144" s="172" t="s">
        <v>167</v>
      </c>
      <c r="E144" s="173" t="s">
        <v>188</v>
      </c>
      <c r="F144" s="174" t="s">
        <v>189</v>
      </c>
      <c r="G144" s="175" t="s">
        <v>170</v>
      </c>
      <c r="H144" s="176">
        <v>3.2549999999999999</v>
      </c>
      <c r="I144" s="177"/>
      <c r="J144" s="178">
        <f>ROUND(I144*H144,2)</f>
        <v>0</v>
      </c>
      <c r="K144" s="179"/>
      <c r="L144" s="38"/>
      <c r="M144" s="180" t="s">
        <v>1</v>
      </c>
      <c r="N144" s="181" t="s">
        <v>40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0.068000000000000005</v>
      </c>
      <c r="T144" s="183">
        <f>S144*H144</f>
        <v>0.22134000000000001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171</v>
      </c>
      <c r="AT144" s="184" t="s">
        <v>167</v>
      </c>
      <c r="AU144" s="184" t="s">
        <v>172</v>
      </c>
      <c r="AY144" s="18" t="s">
        <v>164</v>
      </c>
      <c r="BE144" s="185">
        <f>IF(N144="základná",J144,0)</f>
        <v>0</v>
      </c>
      <c r="BF144" s="185">
        <f>IF(N144="znížená",J144,0)</f>
        <v>0</v>
      </c>
      <c r="BG144" s="185">
        <f>IF(N144="zákl. prenesená",J144,0)</f>
        <v>0</v>
      </c>
      <c r="BH144" s="185">
        <f>IF(N144="zníž. prenesená",J144,0)</f>
        <v>0</v>
      </c>
      <c r="BI144" s="185">
        <f>IF(N144="nulová",J144,0)</f>
        <v>0</v>
      </c>
      <c r="BJ144" s="18" t="s">
        <v>172</v>
      </c>
      <c r="BK144" s="185">
        <f>ROUND(I144*H144,2)</f>
        <v>0</v>
      </c>
      <c r="BL144" s="18" t="s">
        <v>171</v>
      </c>
      <c r="BM144" s="184" t="s">
        <v>190</v>
      </c>
    </row>
    <row r="145" s="13" customFormat="1">
      <c r="A145" s="13"/>
      <c r="B145" s="186"/>
      <c r="C145" s="13"/>
      <c r="D145" s="187" t="s">
        <v>174</v>
      </c>
      <c r="E145" s="188" t="s">
        <v>1</v>
      </c>
      <c r="F145" s="189" t="s">
        <v>191</v>
      </c>
      <c r="G145" s="13"/>
      <c r="H145" s="190">
        <v>3.2549999999999999</v>
      </c>
      <c r="I145" s="191"/>
      <c r="J145" s="13"/>
      <c r="K145" s="13"/>
      <c r="L145" s="186"/>
      <c r="M145" s="192"/>
      <c r="N145" s="193"/>
      <c r="O145" s="193"/>
      <c r="P145" s="193"/>
      <c r="Q145" s="193"/>
      <c r="R145" s="193"/>
      <c r="S145" s="193"/>
      <c r="T145" s="19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8" t="s">
        <v>174</v>
      </c>
      <c r="AU145" s="188" t="s">
        <v>172</v>
      </c>
      <c r="AV145" s="13" t="s">
        <v>172</v>
      </c>
      <c r="AW145" s="13" t="s">
        <v>30</v>
      </c>
      <c r="AX145" s="13" t="s">
        <v>74</v>
      </c>
      <c r="AY145" s="188" t="s">
        <v>164</v>
      </c>
    </row>
    <row r="146" s="14" customFormat="1">
      <c r="A146" s="14"/>
      <c r="B146" s="195"/>
      <c r="C146" s="14"/>
      <c r="D146" s="187" t="s">
        <v>174</v>
      </c>
      <c r="E146" s="196" t="s">
        <v>1</v>
      </c>
      <c r="F146" s="197" t="s">
        <v>176</v>
      </c>
      <c r="G146" s="14"/>
      <c r="H146" s="198">
        <v>3.2549999999999999</v>
      </c>
      <c r="I146" s="199"/>
      <c r="J146" s="14"/>
      <c r="K146" s="14"/>
      <c r="L146" s="195"/>
      <c r="M146" s="200"/>
      <c r="N146" s="201"/>
      <c r="O146" s="201"/>
      <c r="P146" s="201"/>
      <c r="Q146" s="201"/>
      <c r="R146" s="201"/>
      <c r="S146" s="201"/>
      <c r="T146" s="20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6" t="s">
        <v>174</v>
      </c>
      <c r="AU146" s="196" t="s">
        <v>172</v>
      </c>
      <c r="AV146" s="14" t="s">
        <v>177</v>
      </c>
      <c r="AW146" s="14" t="s">
        <v>30</v>
      </c>
      <c r="AX146" s="14" t="s">
        <v>74</v>
      </c>
      <c r="AY146" s="196" t="s">
        <v>164</v>
      </c>
    </row>
    <row r="147" s="15" customFormat="1">
      <c r="A147" s="15"/>
      <c r="B147" s="203"/>
      <c r="C147" s="15"/>
      <c r="D147" s="187" t="s">
        <v>174</v>
      </c>
      <c r="E147" s="204" t="s">
        <v>1</v>
      </c>
      <c r="F147" s="205" t="s">
        <v>178</v>
      </c>
      <c r="G147" s="15"/>
      <c r="H147" s="206">
        <v>3.2549999999999999</v>
      </c>
      <c r="I147" s="207"/>
      <c r="J147" s="15"/>
      <c r="K147" s="15"/>
      <c r="L147" s="203"/>
      <c r="M147" s="208"/>
      <c r="N147" s="209"/>
      <c r="O147" s="209"/>
      <c r="P147" s="209"/>
      <c r="Q147" s="209"/>
      <c r="R147" s="209"/>
      <c r="S147" s="209"/>
      <c r="T147" s="21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04" t="s">
        <v>174</v>
      </c>
      <c r="AU147" s="204" t="s">
        <v>172</v>
      </c>
      <c r="AV147" s="15" t="s">
        <v>171</v>
      </c>
      <c r="AW147" s="15" t="s">
        <v>30</v>
      </c>
      <c r="AX147" s="15" t="s">
        <v>82</v>
      </c>
      <c r="AY147" s="204" t="s">
        <v>164</v>
      </c>
    </row>
    <row r="148" s="2" customFormat="1" ht="24.15" customHeight="1">
      <c r="A148" s="37"/>
      <c r="B148" s="171"/>
      <c r="C148" s="172" t="s">
        <v>171</v>
      </c>
      <c r="D148" s="172" t="s">
        <v>167</v>
      </c>
      <c r="E148" s="173" t="s">
        <v>192</v>
      </c>
      <c r="F148" s="174" t="s">
        <v>193</v>
      </c>
      <c r="G148" s="175" t="s">
        <v>194</v>
      </c>
      <c r="H148" s="176">
        <v>0.24299999999999999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40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171</v>
      </c>
      <c r="AT148" s="184" t="s">
        <v>167</v>
      </c>
      <c r="AU148" s="184" t="s">
        <v>172</v>
      </c>
      <c r="AY148" s="18" t="s">
        <v>164</v>
      </c>
      <c r="BE148" s="185">
        <f>IF(N148="základná",J148,0)</f>
        <v>0</v>
      </c>
      <c r="BF148" s="185">
        <f>IF(N148="znížená",J148,0)</f>
        <v>0</v>
      </c>
      <c r="BG148" s="185">
        <f>IF(N148="zákl. prenesená",J148,0)</f>
        <v>0</v>
      </c>
      <c r="BH148" s="185">
        <f>IF(N148="zníž. prenesená",J148,0)</f>
        <v>0</v>
      </c>
      <c r="BI148" s="185">
        <f>IF(N148="nulová",J148,0)</f>
        <v>0</v>
      </c>
      <c r="BJ148" s="18" t="s">
        <v>172</v>
      </c>
      <c r="BK148" s="185">
        <f>ROUND(I148*H148,2)</f>
        <v>0</v>
      </c>
      <c r="BL148" s="18" t="s">
        <v>171</v>
      </c>
      <c r="BM148" s="184" t="s">
        <v>195</v>
      </c>
    </row>
    <row r="149" s="2" customFormat="1" ht="24.15" customHeight="1">
      <c r="A149" s="37"/>
      <c r="B149" s="171"/>
      <c r="C149" s="172" t="s">
        <v>196</v>
      </c>
      <c r="D149" s="172" t="s">
        <v>167</v>
      </c>
      <c r="E149" s="173" t="s">
        <v>197</v>
      </c>
      <c r="F149" s="174" t="s">
        <v>198</v>
      </c>
      <c r="G149" s="175" t="s">
        <v>194</v>
      </c>
      <c r="H149" s="176">
        <v>0.48599999999999999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40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171</v>
      </c>
      <c r="AT149" s="184" t="s">
        <v>167</v>
      </c>
      <c r="AU149" s="184" t="s">
        <v>172</v>
      </c>
      <c r="AY149" s="18" t="s">
        <v>164</v>
      </c>
      <c r="BE149" s="185">
        <f>IF(N149="základná",J149,0)</f>
        <v>0</v>
      </c>
      <c r="BF149" s="185">
        <f>IF(N149="znížená",J149,0)</f>
        <v>0</v>
      </c>
      <c r="BG149" s="185">
        <f>IF(N149="zákl. prenesená",J149,0)</f>
        <v>0</v>
      </c>
      <c r="BH149" s="185">
        <f>IF(N149="zníž. prenesená",J149,0)</f>
        <v>0</v>
      </c>
      <c r="BI149" s="185">
        <f>IF(N149="nulová",J149,0)</f>
        <v>0</v>
      </c>
      <c r="BJ149" s="18" t="s">
        <v>172</v>
      </c>
      <c r="BK149" s="185">
        <f>ROUND(I149*H149,2)</f>
        <v>0</v>
      </c>
      <c r="BL149" s="18" t="s">
        <v>171</v>
      </c>
      <c r="BM149" s="184" t="s">
        <v>199</v>
      </c>
    </row>
    <row r="150" s="13" customFormat="1">
      <c r="A150" s="13"/>
      <c r="B150" s="186"/>
      <c r="C150" s="13"/>
      <c r="D150" s="187" t="s">
        <v>174</v>
      </c>
      <c r="E150" s="13"/>
      <c r="F150" s="189" t="s">
        <v>221</v>
      </c>
      <c r="G150" s="13"/>
      <c r="H150" s="190">
        <v>0.48599999999999999</v>
      </c>
      <c r="I150" s="191"/>
      <c r="J150" s="13"/>
      <c r="K150" s="13"/>
      <c r="L150" s="186"/>
      <c r="M150" s="192"/>
      <c r="N150" s="193"/>
      <c r="O150" s="193"/>
      <c r="P150" s="193"/>
      <c r="Q150" s="193"/>
      <c r="R150" s="193"/>
      <c r="S150" s="193"/>
      <c r="T150" s="19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8" t="s">
        <v>174</v>
      </c>
      <c r="AU150" s="188" t="s">
        <v>172</v>
      </c>
      <c r="AV150" s="13" t="s">
        <v>172</v>
      </c>
      <c r="AW150" s="13" t="s">
        <v>3</v>
      </c>
      <c r="AX150" s="13" t="s">
        <v>82</v>
      </c>
      <c r="AY150" s="188" t="s">
        <v>164</v>
      </c>
    </row>
    <row r="151" s="2" customFormat="1" ht="14.4" customHeight="1">
      <c r="A151" s="37"/>
      <c r="B151" s="171"/>
      <c r="C151" s="172" t="s">
        <v>165</v>
      </c>
      <c r="D151" s="172" t="s">
        <v>167</v>
      </c>
      <c r="E151" s="173" t="s">
        <v>200</v>
      </c>
      <c r="F151" s="174" t="s">
        <v>201</v>
      </c>
      <c r="G151" s="175" t="s">
        <v>194</v>
      </c>
      <c r="H151" s="176">
        <v>0.24299999999999999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40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171</v>
      </c>
      <c r="AT151" s="184" t="s">
        <v>167</v>
      </c>
      <c r="AU151" s="184" t="s">
        <v>172</v>
      </c>
      <c r="AY151" s="18" t="s">
        <v>164</v>
      </c>
      <c r="BE151" s="185">
        <f>IF(N151="základná",J151,0)</f>
        <v>0</v>
      </c>
      <c r="BF151" s="185">
        <f>IF(N151="znížená",J151,0)</f>
        <v>0</v>
      </c>
      <c r="BG151" s="185">
        <f>IF(N151="zákl. prenesená",J151,0)</f>
        <v>0</v>
      </c>
      <c r="BH151" s="185">
        <f>IF(N151="zníž. prenesená",J151,0)</f>
        <v>0</v>
      </c>
      <c r="BI151" s="185">
        <f>IF(N151="nulová",J151,0)</f>
        <v>0</v>
      </c>
      <c r="BJ151" s="18" t="s">
        <v>172</v>
      </c>
      <c r="BK151" s="185">
        <f>ROUND(I151*H151,2)</f>
        <v>0</v>
      </c>
      <c r="BL151" s="18" t="s">
        <v>171</v>
      </c>
      <c r="BM151" s="184" t="s">
        <v>202</v>
      </c>
    </row>
    <row r="152" s="2" customFormat="1" ht="14.4" customHeight="1">
      <c r="A152" s="37"/>
      <c r="B152" s="171"/>
      <c r="C152" s="172" t="s">
        <v>203</v>
      </c>
      <c r="D152" s="172" t="s">
        <v>167</v>
      </c>
      <c r="E152" s="173" t="s">
        <v>204</v>
      </c>
      <c r="F152" s="174" t="s">
        <v>205</v>
      </c>
      <c r="G152" s="175" t="s">
        <v>194</v>
      </c>
      <c r="H152" s="176">
        <v>0.24299999999999999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40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171</v>
      </c>
      <c r="AT152" s="184" t="s">
        <v>167</v>
      </c>
      <c r="AU152" s="184" t="s">
        <v>172</v>
      </c>
      <c r="AY152" s="18" t="s">
        <v>164</v>
      </c>
      <c r="BE152" s="185">
        <f>IF(N152="základná",J152,0)</f>
        <v>0</v>
      </c>
      <c r="BF152" s="185">
        <f>IF(N152="znížená",J152,0)</f>
        <v>0</v>
      </c>
      <c r="BG152" s="185">
        <f>IF(N152="zákl. prenesená",J152,0)</f>
        <v>0</v>
      </c>
      <c r="BH152" s="185">
        <f>IF(N152="zníž. prenesená",J152,0)</f>
        <v>0</v>
      </c>
      <c r="BI152" s="185">
        <f>IF(N152="nulová",J152,0)</f>
        <v>0</v>
      </c>
      <c r="BJ152" s="18" t="s">
        <v>172</v>
      </c>
      <c r="BK152" s="185">
        <f>ROUND(I152*H152,2)</f>
        <v>0</v>
      </c>
      <c r="BL152" s="18" t="s">
        <v>171</v>
      </c>
      <c r="BM152" s="184" t="s">
        <v>206</v>
      </c>
    </row>
    <row r="153" s="2" customFormat="1" ht="14.4" customHeight="1">
      <c r="A153" s="37"/>
      <c r="B153" s="171"/>
      <c r="C153" s="172" t="s">
        <v>207</v>
      </c>
      <c r="D153" s="172" t="s">
        <v>167</v>
      </c>
      <c r="E153" s="173" t="s">
        <v>208</v>
      </c>
      <c r="F153" s="174" t="s">
        <v>209</v>
      </c>
      <c r="G153" s="175" t="s">
        <v>194</v>
      </c>
      <c r="H153" s="176">
        <v>0.24299999999999999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40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171</v>
      </c>
      <c r="AT153" s="184" t="s">
        <v>167</v>
      </c>
      <c r="AU153" s="184" t="s">
        <v>172</v>
      </c>
      <c r="AY153" s="18" t="s">
        <v>164</v>
      </c>
      <c r="BE153" s="185">
        <f>IF(N153="základná",J153,0)</f>
        <v>0</v>
      </c>
      <c r="BF153" s="185">
        <f>IF(N153="znížená",J153,0)</f>
        <v>0</v>
      </c>
      <c r="BG153" s="185">
        <f>IF(N153="zákl. prenesená",J153,0)</f>
        <v>0</v>
      </c>
      <c r="BH153" s="185">
        <f>IF(N153="zníž. prenesená",J153,0)</f>
        <v>0</v>
      </c>
      <c r="BI153" s="185">
        <f>IF(N153="nulová",J153,0)</f>
        <v>0</v>
      </c>
      <c r="BJ153" s="18" t="s">
        <v>172</v>
      </c>
      <c r="BK153" s="185">
        <f>ROUND(I153*H153,2)</f>
        <v>0</v>
      </c>
      <c r="BL153" s="18" t="s">
        <v>171</v>
      </c>
      <c r="BM153" s="184" t="s">
        <v>210</v>
      </c>
    </row>
    <row r="154" s="2" customFormat="1" ht="24.15" customHeight="1">
      <c r="A154" s="37"/>
      <c r="B154" s="171"/>
      <c r="C154" s="172" t="s">
        <v>186</v>
      </c>
      <c r="D154" s="172" t="s">
        <v>167</v>
      </c>
      <c r="E154" s="173" t="s">
        <v>211</v>
      </c>
      <c r="F154" s="174" t="s">
        <v>212</v>
      </c>
      <c r="G154" s="175" t="s">
        <v>194</v>
      </c>
      <c r="H154" s="176">
        <v>4.617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40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171</v>
      </c>
      <c r="AT154" s="184" t="s">
        <v>167</v>
      </c>
      <c r="AU154" s="184" t="s">
        <v>172</v>
      </c>
      <c r="AY154" s="18" t="s">
        <v>164</v>
      </c>
      <c r="BE154" s="185">
        <f>IF(N154="základná",J154,0)</f>
        <v>0</v>
      </c>
      <c r="BF154" s="185">
        <f>IF(N154="znížená",J154,0)</f>
        <v>0</v>
      </c>
      <c r="BG154" s="185">
        <f>IF(N154="zákl. prenesená",J154,0)</f>
        <v>0</v>
      </c>
      <c r="BH154" s="185">
        <f>IF(N154="zníž. prenesená",J154,0)</f>
        <v>0</v>
      </c>
      <c r="BI154" s="185">
        <f>IF(N154="nulová",J154,0)</f>
        <v>0</v>
      </c>
      <c r="BJ154" s="18" t="s">
        <v>172</v>
      </c>
      <c r="BK154" s="185">
        <f>ROUND(I154*H154,2)</f>
        <v>0</v>
      </c>
      <c r="BL154" s="18" t="s">
        <v>171</v>
      </c>
      <c r="BM154" s="184" t="s">
        <v>213</v>
      </c>
    </row>
    <row r="155" s="13" customFormat="1">
      <c r="A155" s="13"/>
      <c r="B155" s="186"/>
      <c r="C155" s="13"/>
      <c r="D155" s="187" t="s">
        <v>174</v>
      </c>
      <c r="E155" s="13"/>
      <c r="F155" s="189" t="s">
        <v>214</v>
      </c>
      <c r="G155" s="13"/>
      <c r="H155" s="190">
        <v>4.617</v>
      </c>
      <c r="I155" s="191"/>
      <c r="J155" s="13"/>
      <c r="K155" s="13"/>
      <c r="L155" s="186"/>
      <c r="M155" s="192"/>
      <c r="N155" s="193"/>
      <c r="O155" s="193"/>
      <c r="P155" s="193"/>
      <c r="Q155" s="193"/>
      <c r="R155" s="193"/>
      <c r="S155" s="193"/>
      <c r="T155" s="19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8" t="s">
        <v>174</v>
      </c>
      <c r="AU155" s="188" t="s">
        <v>172</v>
      </c>
      <c r="AV155" s="13" t="s">
        <v>172</v>
      </c>
      <c r="AW155" s="13" t="s">
        <v>3</v>
      </c>
      <c r="AX155" s="13" t="s">
        <v>82</v>
      </c>
      <c r="AY155" s="188" t="s">
        <v>164</v>
      </c>
    </row>
    <row r="156" s="2" customFormat="1" ht="24.15" customHeight="1">
      <c r="A156" s="37"/>
      <c r="B156" s="171"/>
      <c r="C156" s="172" t="s">
        <v>102</v>
      </c>
      <c r="D156" s="172" t="s">
        <v>167</v>
      </c>
      <c r="E156" s="173" t="s">
        <v>215</v>
      </c>
      <c r="F156" s="174" t="s">
        <v>216</v>
      </c>
      <c r="G156" s="175" t="s">
        <v>194</v>
      </c>
      <c r="H156" s="176">
        <v>0.24299999999999999</v>
      </c>
      <c r="I156" s="177"/>
      <c r="J156" s="178">
        <f>ROUND(I156*H156,2)</f>
        <v>0</v>
      </c>
      <c r="K156" s="179"/>
      <c r="L156" s="38"/>
      <c r="M156" s="180" t="s">
        <v>1</v>
      </c>
      <c r="N156" s="181" t="s">
        <v>40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171</v>
      </c>
      <c r="AT156" s="184" t="s">
        <v>167</v>
      </c>
      <c r="AU156" s="184" t="s">
        <v>172</v>
      </c>
      <c r="AY156" s="18" t="s">
        <v>164</v>
      </c>
      <c r="BE156" s="185">
        <f>IF(N156="základná",J156,0)</f>
        <v>0</v>
      </c>
      <c r="BF156" s="185">
        <f>IF(N156="znížená",J156,0)</f>
        <v>0</v>
      </c>
      <c r="BG156" s="185">
        <f>IF(N156="zákl. prenesená",J156,0)</f>
        <v>0</v>
      </c>
      <c r="BH156" s="185">
        <f>IF(N156="zníž. prenesená",J156,0)</f>
        <v>0</v>
      </c>
      <c r="BI156" s="185">
        <f>IF(N156="nulová",J156,0)</f>
        <v>0</v>
      </c>
      <c r="BJ156" s="18" t="s">
        <v>172</v>
      </c>
      <c r="BK156" s="185">
        <f>ROUND(I156*H156,2)</f>
        <v>0</v>
      </c>
      <c r="BL156" s="18" t="s">
        <v>171</v>
      </c>
      <c r="BM156" s="184" t="s">
        <v>217</v>
      </c>
    </row>
    <row r="157" s="2" customFormat="1" ht="24.15" customHeight="1">
      <c r="A157" s="37"/>
      <c r="B157" s="171"/>
      <c r="C157" s="172" t="s">
        <v>105</v>
      </c>
      <c r="D157" s="172" t="s">
        <v>167</v>
      </c>
      <c r="E157" s="173" t="s">
        <v>218</v>
      </c>
      <c r="F157" s="174" t="s">
        <v>219</v>
      </c>
      <c r="G157" s="175" t="s">
        <v>194</v>
      </c>
      <c r="H157" s="176">
        <v>0.48599999999999999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40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171</v>
      </c>
      <c r="AT157" s="184" t="s">
        <v>167</v>
      </c>
      <c r="AU157" s="184" t="s">
        <v>172</v>
      </c>
      <c r="AY157" s="18" t="s">
        <v>164</v>
      </c>
      <c r="BE157" s="185">
        <f>IF(N157="základná",J157,0)</f>
        <v>0</v>
      </c>
      <c r="BF157" s="185">
        <f>IF(N157="znížená",J157,0)</f>
        <v>0</v>
      </c>
      <c r="BG157" s="185">
        <f>IF(N157="zákl. prenesená",J157,0)</f>
        <v>0</v>
      </c>
      <c r="BH157" s="185">
        <f>IF(N157="zníž. prenesená",J157,0)</f>
        <v>0</v>
      </c>
      <c r="BI157" s="185">
        <f>IF(N157="nulová",J157,0)</f>
        <v>0</v>
      </c>
      <c r="BJ157" s="18" t="s">
        <v>172</v>
      </c>
      <c r="BK157" s="185">
        <f>ROUND(I157*H157,2)</f>
        <v>0</v>
      </c>
      <c r="BL157" s="18" t="s">
        <v>171</v>
      </c>
      <c r="BM157" s="184" t="s">
        <v>220</v>
      </c>
    </row>
    <row r="158" s="13" customFormat="1">
      <c r="A158" s="13"/>
      <c r="B158" s="186"/>
      <c r="C158" s="13"/>
      <c r="D158" s="187" t="s">
        <v>174</v>
      </c>
      <c r="E158" s="13"/>
      <c r="F158" s="189" t="s">
        <v>221</v>
      </c>
      <c r="G158" s="13"/>
      <c r="H158" s="190">
        <v>0.48599999999999999</v>
      </c>
      <c r="I158" s="191"/>
      <c r="J158" s="13"/>
      <c r="K158" s="13"/>
      <c r="L158" s="186"/>
      <c r="M158" s="192"/>
      <c r="N158" s="193"/>
      <c r="O158" s="193"/>
      <c r="P158" s="193"/>
      <c r="Q158" s="193"/>
      <c r="R158" s="193"/>
      <c r="S158" s="193"/>
      <c r="T158" s="19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8" t="s">
        <v>174</v>
      </c>
      <c r="AU158" s="188" t="s">
        <v>172</v>
      </c>
      <c r="AV158" s="13" t="s">
        <v>172</v>
      </c>
      <c r="AW158" s="13" t="s">
        <v>3</v>
      </c>
      <c r="AX158" s="13" t="s">
        <v>82</v>
      </c>
      <c r="AY158" s="188" t="s">
        <v>164</v>
      </c>
    </row>
    <row r="159" s="2" customFormat="1" ht="24.15" customHeight="1">
      <c r="A159" s="37"/>
      <c r="B159" s="171"/>
      <c r="C159" s="172" t="s">
        <v>108</v>
      </c>
      <c r="D159" s="172" t="s">
        <v>167</v>
      </c>
      <c r="E159" s="173" t="s">
        <v>222</v>
      </c>
      <c r="F159" s="174" t="s">
        <v>223</v>
      </c>
      <c r="G159" s="175" t="s">
        <v>194</v>
      </c>
      <c r="H159" s="176">
        <v>0.24299999999999999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40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171</v>
      </c>
      <c r="AT159" s="184" t="s">
        <v>167</v>
      </c>
      <c r="AU159" s="184" t="s">
        <v>172</v>
      </c>
      <c r="AY159" s="18" t="s">
        <v>164</v>
      </c>
      <c r="BE159" s="185">
        <f>IF(N159="základná",J159,0)</f>
        <v>0</v>
      </c>
      <c r="BF159" s="185">
        <f>IF(N159="znížená",J159,0)</f>
        <v>0</v>
      </c>
      <c r="BG159" s="185">
        <f>IF(N159="zákl. prenesená",J159,0)</f>
        <v>0</v>
      </c>
      <c r="BH159" s="185">
        <f>IF(N159="zníž. prenesená",J159,0)</f>
        <v>0</v>
      </c>
      <c r="BI159" s="185">
        <f>IF(N159="nulová",J159,0)</f>
        <v>0</v>
      </c>
      <c r="BJ159" s="18" t="s">
        <v>172</v>
      </c>
      <c r="BK159" s="185">
        <f>ROUND(I159*H159,2)</f>
        <v>0</v>
      </c>
      <c r="BL159" s="18" t="s">
        <v>171</v>
      </c>
      <c r="BM159" s="184" t="s">
        <v>224</v>
      </c>
    </row>
    <row r="160" s="2" customFormat="1" ht="14.4" customHeight="1">
      <c r="A160" s="37"/>
      <c r="B160" s="171"/>
      <c r="C160" s="172" t="s">
        <v>111</v>
      </c>
      <c r="D160" s="172" t="s">
        <v>167</v>
      </c>
      <c r="E160" s="173" t="s">
        <v>225</v>
      </c>
      <c r="F160" s="174" t="s">
        <v>226</v>
      </c>
      <c r="G160" s="175" t="s">
        <v>227</v>
      </c>
      <c r="H160" s="176">
        <v>0</v>
      </c>
      <c r="I160" s="177"/>
      <c r="J160" s="178">
        <f>ROUND(I160*H160,2)</f>
        <v>0</v>
      </c>
      <c r="K160" s="179"/>
      <c r="L160" s="38"/>
      <c r="M160" s="180" t="s">
        <v>1</v>
      </c>
      <c r="N160" s="181" t="s">
        <v>40</v>
      </c>
      <c r="O160" s="76"/>
      <c r="P160" s="182">
        <f>O160*H160</f>
        <v>0</v>
      </c>
      <c r="Q160" s="182">
        <v>0</v>
      </c>
      <c r="R160" s="182">
        <f>Q160*H160</f>
        <v>0</v>
      </c>
      <c r="S160" s="182">
        <v>0</v>
      </c>
      <c r="T160" s="18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4" t="s">
        <v>171</v>
      </c>
      <c r="AT160" s="184" t="s">
        <v>167</v>
      </c>
      <c r="AU160" s="184" t="s">
        <v>172</v>
      </c>
      <c r="AY160" s="18" t="s">
        <v>164</v>
      </c>
      <c r="BE160" s="185">
        <f>IF(N160="základná",J160,0)</f>
        <v>0</v>
      </c>
      <c r="BF160" s="185">
        <f>IF(N160="znížená",J160,0)</f>
        <v>0</v>
      </c>
      <c r="BG160" s="185">
        <f>IF(N160="zákl. prenesená",J160,0)</f>
        <v>0</v>
      </c>
      <c r="BH160" s="185">
        <f>IF(N160="zníž. prenesená",J160,0)</f>
        <v>0</v>
      </c>
      <c r="BI160" s="185">
        <f>IF(N160="nulová",J160,0)</f>
        <v>0</v>
      </c>
      <c r="BJ160" s="18" t="s">
        <v>172</v>
      </c>
      <c r="BK160" s="185">
        <f>ROUND(I160*H160,2)</f>
        <v>0</v>
      </c>
      <c r="BL160" s="18" t="s">
        <v>171</v>
      </c>
      <c r="BM160" s="184" t="s">
        <v>228</v>
      </c>
    </row>
    <row r="161" s="12" customFormat="1" ht="22.8" customHeight="1">
      <c r="A161" s="12"/>
      <c r="B161" s="158"/>
      <c r="C161" s="12"/>
      <c r="D161" s="159" t="s">
        <v>73</v>
      </c>
      <c r="E161" s="169" t="s">
        <v>229</v>
      </c>
      <c r="F161" s="169" t="s">
        <v>230</v>
      </c>
      <c r="G161" s="12"/>
      <c r="H161" s="12"/>
      <c r="I161" s="161"/>
      <c r="J161" s="170">
        <f>BK161</f>
        <v>0</v>
      </c>
      <c r="K161" s="12"/>
      <c r="L161" s="158"/>
      <c r="M161" s="163"/>
      <c r="N161" s="164"/>
      <c r="O161" s="164"/>
      <c r="P161" s="165">
        <f>P162</f>
        <v>0</v>
      </c>
      <c r="Q161" s="164"/>
      <c r="R161" s="165">
        <f>R162</f>
        <v>0</v>
      </c>
      <c r="S161" s="164"/>
      <c r="T161" s="166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59" t="s">
        <v>82</v>
      </c>
      <c r="AT161" s="167" t="s">
        <v>73</v>
      </c>
      <c r="AU161" s="167" t="s">
        <v>82</v>
      </c>
      <c r="AY161" s="159" t="s">
        <v>164</v>
      </c>
      <c r="BK161" s="168">
        <f>BK162</f>
        <v>0</v>
      </c>
    </row>
    <row r="162" s="2" customFormat="1" ht="24.15" customHeight="1">
      <c r="A162" s="37"/>
      <c r="B162" s="171"/>
      <c r="C162" s="172" t="s">
        <v>114</v>
      </c>
      <c r="D162" s="172" t="s">
        <v>167</v>
      </c>
      <c r="E162" s="173" t="s">
        <v>231</v>
      </c>
      <c r="F162" s="174" t="s">
        <v>232</v>
      </c>
      <c r="G162" s="175" t="s">
        <v>194</v>
      </c>
      <c r="H162" s="176">
        <v>0.45300000000000001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40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171</v>
      </c>
      <c r="AT162" s="184" t="s">
        <v>167</v>
      </c>
      <c r="AU162" s="184" t="s">
        <v>172</v>
      </c>
      <c r="AY162" s="18" t="s">
        <v>164</v>
      </c>
      <c r="BE162" s="185">
        <f>IF(N162="základná",J162,0)</f>
        <v>0</v>
      </c>
      <c r="BF162" s="185">
        <f>IF(N162="znížená",J162,0)</f>
        <v>0</v>
      </c>
      <c r="BG162" s="185">
        <f>IF(N162="zákl. prenesená",J162,0)</f>
        <v>0</v>
      </c>
      <c r="BH162" s="185">
        <f>IF(N162="zníž. prenesená",J162,0)</f>
        <v>0</v>
      </c>
      <c r="BI162" s="185">
        <f>IF(N162="nulová",J162,0)</f>
        <v>0</v>
      </c>
      <c r="BJ162" s="18" t="s">
        <v>172</v>
      </c>
      <c r="BK162" s="185">
        <f>ROUND(I162*H162,2)</f>
        <v>0</v>
      </c>
      <c r="BL162" s="18" t="s">
        <v>171</v>
      </c>
      <c r="BM162" s="184" t="s">
        <v>233</v>
      </c>
    </row>
    <row r="163" s="12" customFormat="1" ht="25.92" customHeight="1">
      <c r="A163" s="12"/>
      <c r="B163" s="158"/>
      <c r="C163" s="12"/>
      <c r="D163" s="159" t="s">
        <v>73</v>
      </c>
      <c r="E163" s="160" t="s">
        <v>234</v>
      </c>
      <c r="F163" s="160" t="s">
        <v>235</v>
      </c>
      <c r="G163" s="12"/>
      <c r="H163" s="12"/>
      <c r="I163" s="161"/>
      <c r="J163" s="162">
        <f>BK163</f>
        <v>0</v>
      </c>
      <c r="K163" s="12"/>
      <c r="L163" s="158"/>
      <c r="M163" s="163"/>
      <c r="N163" s="164"/>
      <c r="O163" s="164"/>
      <c r="P163" s="165">
        <f>P164+P174+P179+P194+P202+P230</f>
        <v>0</v>
      </c>
      <c r="Q163" s="164"/>
      <c r="R163" s="165">
        <f>R164+R174+R179+R194+R202+R230</f>
        <v>0.44075628999999994</v>
      </c>
      <c r="S163" s="164"/>
      <c r="T163" s="166">
        <f>T164+T174+T179+T194+T202+T230</f>
        <v>0.022060000000000003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172</v>
      </c>
      <c r="AT163" s="167" t="s">
        <v>73</v>
      </c>
      <c r="AU163" s="167" t="s">
        <v>74</v>
      </c>
      <c r="AY163" s="159" t="s">
        <v>164</v>
      </c>
      <c r="BK163" s="168">
        <f>BK164+BK174+BK179+BK194+BK202+BK230</f>
        <v>0</v>
      </c>
    </row>
    <row r="164" s="12" customFormat="1" ht="22.8" customHeight="1">
      <c r="A164" s="12"/>
      <c r="B164" s="158"/>
      <c r="C164" s="12"/>
      <c r="D164" s="159" t="s">
        <v>73</v>
      </c>
      <c r="E164" s="169" t="s">
        <v>236</v>
      </c>
      <c r="F164" s="169" t="s">
        <v>237</v>
      </c>
      <c r="G164" s="12"/>
      <c r="H164" s="12"/>
      <c r="I164" s="161"/>
      <c r="J164" s="170">
        <f>BK164</f>
        <v>0</v>
      </c>
      <c r="K164" s="12"/>
      <c r="L164" s="158"/>
      <c r="M164" s="163"/>
      <c r="N164" s="164"/>
      <c r="O164" s="164"/>
      <c r="P164" s="165">
        <f>SUM(P165:P173)</f>
        <v>0</v>
      </c>
      <c r="Q164" s="164"/>
      <c r="R164" s="165">
        <f>SUM(R165:R173)</f>
        <v>0.0086400000000000001</v>
      </c>
      <c r="S164" s="164"/>
      <c r="T164" s="166">
        <f>SUM(T165:T173)</f>
        <v>0.022060000000000003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59" t="s">
        <v>172</v>
      </c>
      <c r="AT164" s="167" t="s">
        <v>73</v>
      </c>
      <c r="AU164" s="167" t="s">
        <v>82</v>
      </c>
      <c r="AY164" s="159" t="s">
        <v>164</v>
      </c>
      <c r="BK164" s="168">
        <f>SUM(BK165:BK173)</f>
        <v>0</v>
      </c>
    </row>
    <row r="165" s="2" customFormat="1" ht="24.15" customHeight="1">
      <c r="A165" s="37"/>
      <c r="B165" s="171"/>
      <c r="C165" s="172" t="s">
        <v>117</v>
      </c>
      <c r="D165" s="172" t="s">
        <v>167</v>
      </c>
      <c r="E165" s="173" t="s">
        <v>238</v>
      </c>
      <c r="F165" s="174" t="s">
        <v>239</v>
      </c>
      <c r="G165" s="175" t="s">
        <v>240</v>
      </c>
      <c r="H165" s="176">
        <v>1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40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0.019460000000000002</v>
      </c>
      <c r="T165" s="183">
        <f>S165*H165</f>
        <v>0.019460000000000002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120</v>
      </c>
      <c r="AT165" s="184" t="s">
        <v>167</v>
      </c>
      <c r="AU165" s="184" t="s">
        <v>172</v>
      </c>
      <c r="AY165" s="18" t="s">
        <v>164</v>
      </c>
      <c r="BE165" s="185">
        <f>IF(N165="základná",J165,0)</f>
        <v>0</v>
      </c>
      <c r="BF165" s="185">
        <f>IF(N165="znížená",J165,0)</f>
        <v>0</v>
      </c>
      <c r="BG165" s="185">
        <f>IF(N165="zákl. prenesená",J165,0)</f>
        <v>0</v>
      </c>
      <c r="BH165" s="185">
        <f>IF(N165="zníž. prenesená",J165,0)</f>
        <v>0</v>
      </c>
      <c r="BI165" s="185">
        <f>IF(N165="nulová",J165,0)</f>
        <v>0</v>
      </c>
      <c r="BJ165" s="18" t="s">
        <v>172</v>
      </c>
      <c r="BK165" s="185">
        <f>ROUND(I165*H165,2)</f>
        <v>0</v>
      </c>
      <c r="BL165" s="18" t="s">
        <v>120</v>
      </c>
      <c r="BM165" s="184" t="s">
        <v>241</v>
      </c>
    </row>
    <row r="166" s="2" customFormat="1" ht="24.15" customHeight="1">
      <c r="A166" s="37"/>
      <c r="B166" s="171"/>
      <c r="C166" s="172" t="s">
        <v>120</v>
      </c>
      <c r="D166" s="172" t="s">
        <v>167</v>
      </c>
      <c r="E166" s="173" t="s">
        <v>242</v>
      </c>
      <c r="F166" s="174" t="s">
        <v>243</v>
      </c>
      <c r="G166" s="175" t="s">
        <v>227</v>
      </c>
      <c r="H166" s="176">
        <v>1</v>
      </c>
      <c r="I166" s="177"/>
      <c r="J166" s="178">
        <f>ROUND(I166*H166,2)</f>
        <v>0</v>
      </c>
      <c r="K166" s="179"/>
      <c r="L166" s="38"/>
      <c r="M166" s="180" t="s">
        <v>1</v>
      </c>
      <c r="N166" s="181" t="s">
        <v>40</v>
      </c>
      <c r="O166" s="76"/>
      <c r="P166" s="182">
        <f>O166*H166</f>
        <v>0</v>
      </c>
      <c r="Q166" s="182">
        <v>0.00027999999999999998</v>
      </c>
      <c r="R166" s="182">
        <f>Q166*H166</f>
        <v>0.00027999999999999998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120</v>
      </c>
      <c r="AT166" s="184" t="s">
        <v>167</v>
      </c>
      <c r="AU166" s="184" t="s">
        <v>172</v>
      </c>
      <c r="AY166" s="18" t="s">
        <v>164</v>
      </c>
      <c r="BE166" s="185">
        <f>IF(N166="základná",J166,0)</f>
        <v>0</v>
      </c>
      <c r="BF166" s="185">
        <f>IF(N166="znížená",J166,0)</f>
        <v>0</v>
      </c>
      <c r="BG166" s="185">
        <f>IF(N166="zákl. prenesená",J166,0)</f>
        <v>0</v>
      </c>
      <c r="BH166" s="185">
        <f>IF(N166="zníž. prenesená",J166,0)</f>
        <v>0</v>
      </c>
      <c r="BI166" s="185">
        <f>IF(N166="nulová",J166,0)</f>
        <v>0</v>
      </c>
      <c r="BJ166" s="18" t="s">
        <v>172</v>
      </c>
      <c r="BK166" s="185">
        <f>ROUND(I166*H166,2)</f>
        <v>0</v>
      </c>
      <c r="BL166" s="18" t="s">
        <v>120</v>
      </c>
      <c r="BM166" s="184" t="s">
        <v>244</v>
      </c>
    </row>
    <row r="167" s="2" customFormat="1" ht="14.4" customHeight="1">
      <c r="A167" s="37"/>
      <c r="B167" s="171"/>
      <c r="C167" s="211" t="s">
        <v>123</v>
      </c>
      <c r="D167" s="211" t="s">
        <v>245</v>
      </c>
      <c r="E167" s="212" t="s">
        <v>246</v>
      </c>
      <c r="F167" s="213" t="s">
        <v>247</v>
      </c>
      <c r="G167" s="214" t="s">
        <v>227</v>
      </c>
      <c r="H167" s="215">
        <v>1</v>
      </c>
      <c r="I167" s="216"/>
      <c r="J167" s="217">
        <f>ROUND(I167*H167,2)</f>
        <v>0</v>
      </c>
      <c r="K167" s="218"/>
      <c r="L167" s="219"/>
      <c r="M167" s="220" t="s">
        <v>1</v>
      </c>
      <c r="N167" s="221" t="s">
        <v>40</v>
      </c>
      <c r="O167" s="76"/>
      <c r="P167" s="182">
        <f>O167*H167</f>
        <v>0</v>
      </c>
      <c r="Q167" s="182">
        <v>0.0061999999999999998</v>
      </c>
      <c r="R167" s="182">
        <f>Q167*H167</f>
        <v>0.0061999999999999998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248</v>
      </c>
      <c r="AT167" s="184" t="s">
        <v>245</v>
      </c>
      <c r="AU167" s="184" t="s">
        <v>172</v>
      </c>
      <c r="AY167" s="18" t="s">
        <v>164</v>
      </c>
      <c r="BE167" s="185">
        <f>IF(N167="základná",J167,0)</f>
        <v>0</v>
      </c>
      <c r="BF167" s="185">
        <f>IF(N167="znížená",J167,0)</f>
        <v>0</v>
      </c>
      <c r="BG167" s="185">
        <f>IF(N167="zákl. prenesená",J167,0)</f>
        <v>0</v>
      </c>
      <c r="BH167" s="185">
        <f>IF(N167="zníž. prenesená",J167,0)</f>
        <v>0</v>
      </c>
      <c r="BI167" s="185">
        <f>IF(N167="nulová",J167,0)</f>
        <v>0</v>
      </c>
      <c r="BJ167" s="18" t="s">
        <v>172</v>
      </c>
      <c r="BK167" s="185">
        <f>ROUND(I167*H167,2)</f>
        <v>0</v>
      </c>
      <c r="BL167" s="18" t="s">
        <v>120</v>
      </c>
      <c r="BM167" s="184" t="s">
        <v>249</v>
      </c>
    </row>
    <row r="168" s="2" customFormat="1" ht="24.15" customHeight="1">
      <c r="A168" s="37"/>
      <c r="B168" s="171"/>
      <c r="C168" s="172" t="s">
        <v>126</v>
      </c>
      <c r="D168" s="172" t="s">
        <v>167</v>
      </c>
      <c r="E168" s="173" t="s">
        <v>250</v>
      </c>
      <c r="F168" s="174" t="s">
        <v>251</v>
      </c>
      <c r="G168" s="175" t="s">
        <v>240</v>
      </c>
      <c r="H168" s="176">
        <v>1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40</v>
      </c>
      <c r="O168" s="76"/>
      <c r="P168" s="182">
        <f>O168*H168</f>
        <v>0</v>
      </c>
      <c r="Q168" s="182">
        <v>0</v>
      </c>
      <c r="R168" s="182">
        <f>Q168*H168</f>
        <v>0</v>
      </c>
      <c r="S168" s="182">
        <v>0.0025999999999999999</v>
      </c>
      <c r="T168" s="183">
        <f>S168*H168</f>
        <v>0.0025999999999999999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120</v>
      </c>
      <c r="AT168" s="184" t="s">
        <v>167</v>
      </c>
      <c r="AU168" s="184" t="s">
        <v>172</v>
      </c>
      <c r="AY168" s="18" t="s">
        <v>164</v>
      </c>
      <c r="BE168" s="185">
        <f>IF(N168="základná",J168,0)</f>
        <v>0</v>
      </c>
      <c r="BF168" s="185">
        <f>IF(N168="znížená",J168,0)</f>
        <v>0</v>
      </c>
      <c r="BG168" s="185">
        <f>IF(N168="zákl. prenesená",J168,0)</f>
        <v>0</v>
      </c>
      <c r="BH168" s="185">
        <f>IF(N168="zníž. prenesená",J168,0)</f>
        <v>0</v>
      </c>
      <c r="BI168" s="185">
        <f>IF(N168="nulová",J168,0)</f>
        <v>0</v>
      </c>
      <c r="BJ168" s="18" t="s">
        <v>172</v>
      </c>
      <c r="BK168" s="185">
        <f>ROUND(I168*H168,2)</f>
        <v>0</v>
      </c>
      <c r="BL168" s="18" t="s">
        <v>120</v>
      </c>
      <c r="BM168" s="184" t="s">
        <v>252</v>
      </c>
    </row>
    <row r="169" s="2" customFormat="1" ht="14.4" customHeight="1">
      <c r="A169" s="37"/>
      <c r="B169" s="171"/>
      <c r="C169" s="172" t="s">
        <v>129</v>
      </c>
      <c r="D169" s="172" t="s">
        <v>167</v>
      </c>
      <c r="E169" s="173" t="s">
        <v>253</v>
      </c>
      <c r="F169" s="174" t="s">
        <v>254</v>
      </c>
      <c r="G169" s="175" t="s">
        <v>227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40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120</v>
      </c>
      <c r="AT169" s="184" t="s">
        <v>167</v>
      </c>
      <c r="AU169" s="184" t="s">
        <v>172</v>
      </c>
      <c r="AY169" s="18" t="s">
        <v>164</v>
      </c>
      <c r="BE169" s="185">
        <f>IF(N169="základná",J169,0)</f>
        <v>0</v>
      </c>
      <c r="BF169" s="185">
        <f>IF(N169="znížená",J169,0)</f>
        <v>0</v>
      </c>
      <c r="BG169" s="185">
        <f>IF(N169="zákl. prenesená",J169,0)</f>
        <v>0</v>
      </c>
      <c r="BH169" s="185">
        <f>IF(N169="zníž. prenesená",J169,0)</f>
        <v>0</v>
      </c>
      <c r="BI169" s="185">
        <f>IF(N169="nulová",J169,0)</f>
        <v>0</v>
      </c>
      <c r="BJ169" s="18" t="s">
        <v>172</v>
      </c>
      <c r="BK169" s="185">
        <f>ROUND(I169*H169,2)</f>
        <v>0</v>
      </c>
      <c r="BL169" s="18" t="s">
        <v>120</v>
      </c>
      <c r="BM169" s="184" t="s">
        <v>255</v>
      </c>
    </row>
    <row r="170" s="2" customFormat="1" ht="24.15" customHeight="1">
      <c r="A170" s="37"/>
      <c r="B170" s="171"/>
      <c r="C170" s="211" t="s">
        <v>7</v>
      </c>
      <c r="D170" s="211" t="s">
        <v>245</v>
      </c>
      <c r="E170" s="212" t="s">
        <v>256</v>
      </c>
      <c r="F170" s="213" t="s">
        <v>257</v>
      </c>
      <c r="G170" s="214" t="s">
        <v>227</v>
      </c>
      <c r="H170" s="215">
        <v>1</v>
      </c>
      <c r="I170" s="216"/>
      <c r="J170" s="217">
        <f>ROUND(I170*H170,2)</f>
        <v>0</v>
      </c>
      <c r="K170" s="218"/>
      <c r="L170" s="219"/>
      <c r="M170" s="220" t="s">
        <v>1</v>
      </c>
      <c r="N170" s="221" t="s">
        <v>40</v>
      </c>
      <c r="O170" s="76"/>
      <c r="P170" s="182">
        <f>O170*H170</f>
        <v>0</v>
      </c>
      <c r="Q170" s="182">
        <v>0.001</v>
      </c>
      <c r="R170" s="182">
        <f>Q170*H170</f>
        <v>0.001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248</v>
      </c>
      <c r="AT170" s="184" t="s">
        <v>245</v>
      </c>
      <c r="AU170" s="184" t="s">
        <v>172</v>
      </c>
      <c r="AY170" s="18" t="s">
        <v>164</v>
      </c>
      <c r="BE170" s="185">
        <f>IF(N170="základná",J170,0)</f>
        <v>0</v>
      </c>
      <c r="BF170" s="185">
        <f>IF(N170="znížená",J170,0)</f>
        <v>0</v>
      </c>
      <c r="BG170" s="185">
        <f>IF(N170="zákl. prenesená",J170,0)</f>
        <v>0</v>
      </c>
      <c r="BH170" s="185">
        <f>IF(N170="zníž. prenesená",J170,0)</f>
        <v>0</v>
      </c>
      <c r="BI170" s="185">
        <f>IF(N170="nulová",J170,0)</f>
        <v>0</v>
      </c>
      <c r="BJ170" s="18" t="s">
        <v>172</v>
      </c>
      <c r="BK170" s="185">
        <f>ROUND(I170*H170,2)</f>
        <v>0</v>
      </c>
      <c r="BL170" s="18" t="s">
        <v>120</v>
      </c>
      <c r="BM170" s="184" t="s">
        <v>258</v>
      </c>
    </row>
    <row r="171" s="2" customFormat="1" ht="24.15" customHeight="1">
      <c r="A171" s="37"/>
      <c r="B171" s="171"/>
      <c r="C171" s="172" t="s">
        <v>259</v>
      </c>
      <c r="D171" s="172" t="s">
        <v>167</v>
      </c>
      <c r="E171" s="173" t="s">
        <v>260</v>
      </c>
      <c r="F171" s="174" t="s">
        <v>261</v>
      </c>
      <c r="G171" s="175" t="s">
        <v>227</v>
      </c>
      <c r="H171" s="176">
        <v>1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40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120</v>
      </c>
      <c r="AT171" s="184" t="s">
        <v>167</v>
      </c>
      <c r="AU171" s="184" t="s">
        <v>172</v>
      </c>
      <c r="AY171" s="18" t="s">
        <v>164</v>
      </c>
      <c r="BE171" s="185">
        <f>IF(N171="základná",J171,0)</f>
        <v>0</v>
      </c>
      <c r="BF171" s="185">
        <f>IF(N171="znížená",J171,0)</f>
        <v>0</v>
      </c>
      <c r="BG171" s="185">
        <f>IF(N171="zákl. prenesená",J171,0)</f>
        <v>0</v>
      </c>
      <c r="BH171" s="185">
        <f>IF(N171="zníž. prenesená",J171,0)</f>
        <v>0</v>
      </c>
      <c r="BI171" s="185">
        <f>IF(N171="nulová",J171,0)</f>
        <v>0</v>
      </c>
      <c r="BJ171" s="18" t="s">
        <v>172</v>
      </c>
      <c r="BK171" s="185">
        <f>ROUND(I171*H171,2)</f>
        <v>0</v>
      </c>
      <c r="BL171" s="18" t="s">
        <v>120</v>
      </c>
      <c r="BM171" s="184" t="s">
        <v>262</v>
      </c>
    </row>
    <row r="172" s="2" customFormat="1" ht="24.15" customHeight="1">
      <c r="A172" s="37"/>
      <c r="B172" s="171"/>
      <c r="C172" s="211" t="s">
        <v>263</v>
      </c>
      <c r="D172" s="211" t="s">
        <v>245</v>
      </c>
      <c r="E172" s="212" t="s">
        <v>264</v>
      </c>
      <c r="F172" s="213" t="s">
        <v>265</v>
      </c>
      <c r="G172" s="214" t="s">
        <v>227</v>
      </c>
      <c r="H172" s="215">
        <v>1</v>
      </c>
      <c r="I172" s="216"/>
      <c r="J172" s="217">
        <f>ROUND(I172*H172,2)</f>
        <v>0</v>
      </c>
      <c r="K172" s="218"/>
      <c r="L172" s="219"/>
      <c r="M172" s="220" t="s">
        <v>1</v>
      </c>
      <c r="N172" s="221" t="s">
        <v>40</v>
      </c>
      <c r="O172" s="76"/>
      <c r="P172" s="182">
        <f>O172*H172</f>
        <v>0</v>
      </c>
      <c r="Q172" s="182">
        <v>0.00116</v>
      </c>
      <c r="R172" s="182">
        <f>Q172*H172</f>
        <v>0.00116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248</v>
      </c>
      <c r="AT172" s="184" t="s">
        <v>245</v>
      </c>
      <c r="AU172" s="184" t="s">
        <v>172</v>
      </c>
      <c r="AY172" s="18" t="s">
        <v>164</v>
      </c>
      <c r="BE172" s="185">
        <f>IF(N172="základná",J172,0)</f>
        <v>0</v>
      </c>
      <c r="BF172" s="185">
        <f>IF(N172="znížená",J172,0)</f>
        <v>0</v>
      </c>
      <c r="BG172" s="185">
        <f>IF(N172="zákl. prenesená",J172,0)</f>
        <v>0</v>
      </c>
      <c r="BH172" s="185">
        <f>IF(N172="zníž. prenesená",J172,0)</f>
        <v>0</v>
      </c>
      <c r="BI172" s="185">
        <f>IF(N172="nulová",J172,0)</f>
        <v>0</v>
      </c>
      <c r="BJ172" s="18" t="s">
        <v>172</v>
      </c>
      <c r="BK172" s="185">
        <f>ROUND(I172*H172,2)</f>
        <v>0</v>
      </c>
      <c r="BL172" s="18" t="s">
        <v>120</v>
      </c>
      <c r="BM172" s="184" t="s">
        <v>266</v>
      </c>
    </row>
    <row r="173" s="2" customFormat="1" ht="24.15" customHeight="1">
      <c r="A173" s="37"/>
      <c r="B173" s="171"/>
      <c r="C173" s="172" t="s">
        <v>267</v>
      </c>
      <c r="D173" s="172" t="s">
        <v>167</v>
      </c>
      <c r="E173" s="173" t="s">
        <v>268</v>
      </c>
      <c r="F173" s="174" t="s">
        <v>269</v>
      </c>
      <c r="G173" s="175" t="s">
        <v>194</v>
      </c>
      <c r="H173" s="176">
        <v>0.0089999999999999993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40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120</v>
      </c>
      <c r="AT173" s="184" t="s">
        <v>167</v>
      </c>
      <c r="AU173" s="184" t="s">
        <v>172</v>
      </c>
      <c r="AY173" s="18" t="s">
        <v>164</v>
      </c>
      <c r="BE173" s="185">
        <f>IF(N173="základná",J173,0)</f>
        <v>0</v>
      </c>
      <c r="BF173" s="185">
        <f>IF(N173="znížená",J173,0)</f>
        <v>0</v>
      </c>
      <c r="BG173" s="185">
        <f>IF(N173="zákl. prenesená",J173,0)</f>
        <v>0</v>
      </c>
      <c r="BH173" s="185">
        <f>IF(N173="zníž. prenesená",J173,0)</f>
        <v>0</v>
      </c>
      <c r="BI173" s="185">
        <f>IF(N173="nulová",J173,0)</f>
        <v>0</v>
      </c>
      <c r="BJ173" s="18" t="s">
        <v>172</v>
      </c>
      <c r="BK173" s="185">
        <f>ROUND(I173*H173,2)</f>
        <v>0</v>
      </c>
      <c r="BL173" s="18" t="s">
        <v>120</v>
      </c>
      <c r="BM173" s="184" t="s">
        <v>270</v>
      </c>
    </row>
    <row r="174" s="12" customFormat="1" ht="22.8" customHeight="1">
      <c r="A174" s="12"/>
      <c r="B174" s="158"/>
      <c r="C174" s="12"/>
      <c r="D174" s="159" t="s">
        <v>73</v>
      </c>
      <c r="E174" s="169" t="s">
        <v>376</v>
      </c>
      <c r="F174" s="169" t="s">
        <v>377</v>
      </c>
      <c r="G174" s="12"/>
      <c r="H174" s="12"/>
      <c r="I174" s="161"/>
      <c r="J174" s="170">
        <f>BK174</f>
        <v>0</v>
      </c>
      <c r="K174" s="12"/>
      <c r="L174" s="158"/>
      <c r="M174" s="163"/>
      <c r="N174" s="164"/>
      <c r="O174" s="164"/>
      <c r="P174" s="165">
        <f>SUM(P175:P178)</f>
        <v>0</v>
      </c>
      <c r="Q174" s="164"/>
      <c r="R174" s="165">
        <f>SUM(R175:R178)</f>
        <v>0</v>
      </c>
      <c r="S174" s="164"/>
      <c r="T174" s="166">
        <f>SUM(T175:T178)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59" t="s">
        <v>172</v>
      </c>
      <c r="AT174" s="167" t="s">
        <v>73</v>
      </c>
      <c r="AU174" s="167" t="s">
        <v>82</v>
      </c>
      <c r="AY174" s="159" t="s">
        <v>164</v>
      </c>
      <c r="BK174" s="168">
        <f>SUM(BK175:BK178)</f>
        <v>0</v>
      </c>
    </row>
    <row r="175" s="2" customFormat="1" ht="24.15" customHeight="1">
      <c r="A175" s="37"/>
      <c r="B175" s="171"/>
      <c r="C175" s="172" t="s">
        <v>273</v>
      </c>
      <c r="D175" s="172" t="s">
        <v>167</v>
      </c>
      <c r="E175" s="173" t="s">
        <v>378</v>
      </c>
      <c r="F175" s="174" t="s">
        <v>379</v>
      </c>
      <c r="G175" s="175" t="s">
        <v>170</v>
      </c>
      <c r="H175" s="176">
        <v>22.32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40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120</v>
      </c>
      <c r="AT175" s="184" t="s">
        <v>167</v>
      </c>
      <c r="AU175" s="184" t="s">
        <v>172</v>
      </c>
      <c r="AY175" s="18" t="s">
        <v>164</v>
      </c>
      <c r="BE175" s="185">
        <f>IF(N175="základná",J175,0)</f>
        <v>0</v>
      </c>
      <c r="BF175" s="185">
        <f>IF(N175="znížená",J175,0)</f>
        <v>0</v>
      </c>
      <c r="BG175" s="185">
        <f>IF(N175="zákl. prenesená",J175,0)</f>
        <v>0</v>
      </c>
      <c r="BH175" s="185">
        <f>IF(N175="zníž. prenesená",J175,0)</f>
        <v>0</v>
      </c>
      <c r="BI175" s="185">
        <f>IF(N175="nulová",J175,0)</f>
        <v>0</v>
      </c>
      <c r="BJ175" s="18" t="s">
        <v>172</v>
      </c>
      <c r="BK175" s="185">
        <f>ROUND(I175*H175,2)</f>
        <v>0</v>
      </c>
      <c r="BL175" s="18" t="s">
        <v>120</v>
      </c>
      <c r="BM175" s="184" t="s">
        <v>501</v>
      </c>
    </row>
    <row r="176" s="13" customFormat="1">
      <c r="A176" s="13"/>
      <c r="B176" s="186"/>
      <c r="C176" s="13"/>
      <c r="D176" s="187" t="s">
        <v>174</v>
      </c>
      <c r="E176" s="188" t="s">
        <v>1</v>
      </c>
      <c r="F176" s="189" t="s">
        <v>322</v>
      </c>
      <c r="G176" s="13"/>
      <c r="H176" s="190">
        <v>22.32</v>
      </c>
      <c r="I176" s="191"/>
      <c r="J176" s="13"/>
      <c r="K176" s="13"/>
      <c r="L176" s="186"/>
      <c r="M176" s="192"/>
      <c r="N176" s="193"/>
      <c r="O176" s="193"/>
      <c r="P176" s="193"/>
      <c r="Q176" s="193"/>
      <c r="R176" s="193"/>
      <c r="S176" s="193"/>
      <c r="T176" s="19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8" t="s">
        <v>174</v>
      </c>
      <c r="AU176" s="188" t="s">
        <v>172</v>
      </c>
      <c r="AV176" s="13" t="s">
        <v>172</v>
      </c>
      <c r="AW176" s="13" t="s">
        <v>30</v>
      </c>
      <c r="AX176" s="13" t="s">
        <v>74</v>
      </c>
      <c r="AY176" s="188" t="s">
        <v>164</v>
      </c>
    </row>
    <row r="177" s="14" customFormat="1">
      <c r="A177" s="14"/>
      <c r="B177" s="195"/>
      <c r="C177" s="14"/>
      <c r="D177" s="187" t="s">
        <v>174</v>
      </c>
      <c r="E177" s="196" t="s">
        <v>1</v>
      </c>
      <c r="F177" s="197" t="s">
        <v>323</v>
      </c>
      <c r="G177" s="14"/>
      <c r="H177" s="198">
        <v>22.32</v>
      </c>
      <c r="I177" s="199"/>
      <c r="J177" s="14"/>
      <c r="K177" s="14"/>
      <c r="L177" s="195"/>
      <c r="M177" s="200"/>
      <c r="N177" s="201"/>
      <c r="O177" s="201"/>
      <c r="P177" s="201"/>
      <c r="Q177" s="201"/>
      <c r="R177" s="201"/>
      <c r="S177" s="201"/>
      <c r="T177" s="20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6" t="s">
        <v>174</v>
      </c>
      <c r="AU177" s="196" t="s">
        <v>172</v>
      </c>
      <c r="AV177" s="14" t="s">
        <v>177</v>
      </c>
      <c r="AW177" s="14" t="s">
        <v>30</v>
      </c>
      <c r="AX177" s="14" t="s">
        <v>74</v>
      </c>
      <c r="AY177" s="196" t="s">
        <v>164</v>
      </c>
    </row>
    <row r="178" s="15" customFormat="1">
      <c r="A178" s="15"/>
      <c r="B178" s="203"/>
      <c r="C178" s="15"/>
      <c r="D178" s="187" t="s">
        <v>174</v>
      </c>
      <c r="E178" s="204" t="s">
        <v>1</v>
      </c>
      <c r="F178" s="205" t="s">
        <v>178</v>
      </c>
      <c r="G178" s="15"/>
      <c r="H178" s="206">
        <v>22.32</v>
      </c>
      <c r="I178" s="207"/>
      <c r="J178" s="15"/>
      <c r="K178" s="15"/>
      <c r="L178" s="203"/>
      <c r="M178" s="208"/>
      <c r="N178" s="209"/>
      <c r="O178" s="209"/>
      <c r="P178" s="209"/>
      <c r="Q178" s="209"/>
      <c r="R178" s="209"/>
      <c r="S178" s="209"/>
      <c r="T178" s="210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04" t="s">
        <v>174</v>
      </c>
      <c r="AU178" s="204" t="s">
        <v>172</v>
      </c>
      <c r="AV178" s="15" t="s">
        <v>171</v>
      </c>
      <c r="AW178" s="15" t="s">
        <v>30</v>
      </c>
      <c r="AX178" s="15" t="s">
        <v>82</v>
      </c>
      <c r="AY178" s="204" t="s">
        <v>164</v>
      </c>
    </row>
    <row r="179" s="12" customFormat="1" ht="22.8" customHeight="1">
      <c r="A179" s="12"/>
      <c r="B179" s="158"/>
      <c r="C179" s="12"/>
      <c r="D179" s="159" t="s">
        <v>73</v>
      </c>
      <c r="E179" s="169" t="s">
        <v>271</v>
      </c>
      <c r="F179" s="169" t="s">
        <v>272</v>
      </c>
      <c r="G179" s="12"/>
      <c r="H179" s="12"/>
      <c r="I179" s="161"/>
      <c r="J179" s="170">
        <f>BK179</f>
        <v>0</v>
      </c>
      <c r="K179" s="12"/>
      <c r="L179" s="158"/>
      <c r="M179" s="163"/>
      <c r="N179" s="164"/>
      <c r="O179" s="164"/>
      <c r="P179" s="165">
        <f>SUM(P180:P193)</f>
        <v>0</v>
      </c>
      <c r="Q179" s="164"/>
      <c r="R179" s="165">
        <f>SUM(R180:R193)</f>
        <v>0.27241283999999999</v>
      </c>
      <c r="S179" s="164"/>
      <c r="T179" s="166">
        <f>SUM(T180:T193)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59" t="s">
        <v>172</v>
      </c>
      <c r="AT179" s="167" t="s">
        <v>73</v>
      </c>
      <c r="AU179" s="167" t="s">
        <v>82</v>
      </c>
      <c r="AY179" s="159" t="s">
        <v>164</v>
      </c>
      <c r="BK179" s="168">
        <f>SUM(BK180:BK193)</f>
        <v>0</v>
      </c>
    </row>
    <row r="180" s="2" customFormat="1" ht="14.4" customHeight="1">
      <c r="A180" s="37"/>
      <c r="B180" s="171"/>
      <c r="C180" s="172" t="s">
        <v>282</v>
      </c>
      <c r="D180" s="172" t="s">
        <v>167</v>
      </c>
      <c r="E180" s="173" t="s">
        <v>274</v>
      </c>
      <c r="F180" s="174" t="s">
        <v>275</v>
      </c>
      <c r="G180" s="175" t="s">
        <v>276</v>
      </c>
      <c r="H180" s="176">
        <v>37.265999999999998</v>
      </c>
      <c r="I180" s="177"/>
      <c r="J180" s="178">
        <f>ROUND(I180*H180,2)</f>
        <v>0</v>
      </c>
      <c r="K180" s="179"/>
      <c r="L180" s="38"/>
      <c r="M180" s="180" t="s">
        <v>1</v>
      </c>
      <c r="N180" s="181" t="s">
        <v>40</v>
      </c>
      <c r="O180" s="76"/>
      <c r="P180" s="182">
        <f>O180*H180</f>
        <v>0</v>
      </c>
      <c r="Q180" s="182">
        <v>4.0000000000000003E-05</v>
      </c>
      <c r="R180" s="182">
        <f>Q180*H180</f>
        <v>0.0014906400000000001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120</v>
      </c>
      <c r="AT180" s="184" t="s">
        <v>167</v>
      </c>
      <c r="AU180" s="184" t="s">
        <v>172</v>
      </c>
      <c r="AY180" s="18" t="s">
        <v>164</v>
      </c>
      <c r="BE180" s="185">
        <f>IF(N180="základná",J180,0)</f>
        <v>0</v>
      </c>
      <c r="BF180" s="185">
        <f>IF(N180="znížená",J180,0)</f>
        <v>0</v>
      </c>
      <c r="BG180" s="185">
        <f>IF(N180="zákl. prenesená",J180,0)</f>
        <v>0</v>
      </c>
      <c r="BH180" s="185">
        <f>IF(N180="zníž. prenesená",J180,0)</f>
        <v>0</v>
      </c>
      <c r="BI180" s="185">
        <f>IF(N180="nulová",J180,0)</f>
        <v>0</v>
      </c>
      <c r="BJ180" s="18" t="s">
        <v>172</v>
      </c>
      <c r="BK180" s="185">
        <f>ROUND(I180*H180,2)</f>
        <v>0</v>
      </c>
      <c r="BL180" s="18" t="s">
        <v>120</v>
      </c>
      <c r="BM180" s="184" t="s">
        <v>277</v>
      </c>
    </row>
    <row r="181" s="13" customFormat="1">
      <c r="A181" s="13"/>
      <c r="B181" s="186"/>
      <c r="C181" s="13"/>
      <c r="D181" s="187" t="s">
        <v>174</v>
      </c>
      <c r="E181" s="188" t="s">
        <v>1</v>
      </c>
      <c r="F181" s="189" t="s">
        <v>278</v>
      </c>
      <c r="G181" s="13"/>
      <c r="H181" s="190">
        <v>35.866</v>
      </c>
      <c r="I181" s="191"/>
      <c r="J181" s="13"/>
      <c r="K181" s="13"/>
      <c r="L181" s="186"/>
      <c r="M181" s="192"/>
      <c r="N181" s="193"/>
      <c r="O181" s="193"/>
      <c r="P181" s="193"/>
      <c r="Q181" s="193"/>
      <c r="R181" s="193"/>
      <c r="S181" s="193"/>
      <c r="T181" s="19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8" t="s">
        <v>174</v>
      </c>
      <c r="AU181" s="188" t="s">
        <v>172</v>
      </c>
      <c r="AV181" s="13" t="s">
        <v>172</v>
      </c>
      <c r="AW181" s="13" t="s">
        <v>30</v>
      </c>
      <c r="AX181" s="13" t="s">
        <v>74</v>
      </c>
      <c r="AY181" s="188" t="s">
        <v>164</v>
      </c>
    </row>
    <row r="182" s="13" customFormat="1">
      <c r="A182" s="13"/>
      <c r="B182" s="186"/>
      <c r="C182" s="13"/>
      <c r="D182" s="187" t="s">
        <v>174</v>
      </c>
      <c r="E182" s="188" t="s">
        <v>1</v>
      </c>
      <c r="F182" s="189" t="s">
        <v>279</v>
      </c>
      <c r="G182" s="13"/>
      <c r="H182" s="190">
        <v>0.80000000000000004</v>
      </c>
      <c r="I182" s="191"/>
      <c r="J182" s="13"/>
      <c r="K182" s="13"/>
      <c r="L182" s="186"/>
      <c r="M182" s="192"/>
      <c r="N182" s="193"/>
      <c r="O182" s="193"/>
      <c r="P182" s="193"/>
      <c r="Q182" s="193"/>
      <c r="R182" s="193"/>
      <c r="S182" s="193"/>
      <c r="T182" s="19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8" t="s">
        <v>174</v>
      </c>
      <c r="AU182" s="188" t="s">
        <v>172</v>
      </c>
      <c r="AV182" s="13" t="s">
        <v>172</v>
      </c>
      <c r="AW182" s="13" t="s">
        <v>30</v>
      </c>
      <c r="AX182" s="13" t="s">
        <v>74</v>
      </c>
      <c r="AY182" s="188" t="s">
        <v>164</v>
      </c>
    </row>
    <row r="183" s="13" customFormat="1">
      <c r="A183" s="13"/>
      <c r="B183" s="186"/>
      <c r="C183" s="13"/>
      <c r="D183" s="187" t="s">
        <v>174</v>
      </c>
      <c r="E183" s="188" t="s">
        <v>1</v>
      </c>
      <c r="F183" s="189" t="s">
        <v>280</v>
      </c>
      <c r="G183" s="13"/>
      <c r="H183" s="190">
        <v>1.5</v>
      </c>
      <c r="I183" s="191"/>
      <c r="J183" s="13"/>
      <c r="K183" s="13"/>
      <c r="L183" s="186"/>
      <c r="M183" s="192"/>
      <c r="N183" s="193"/>
      <c r="O183" s="193"/>
      <c r="P183" s="193"/>
      <c r="Q183" s="193"/>
      <c r="R183" s="193"/>
      <c r="S183" s="193"/>
      <c r="T183" s="19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174</v>
      </c>
      <c r="AU183" s="188" t="s">
        <v>172</v>
      </c>
      <c r="AV183" s="13" t="s">
        <v>172</v>
      </c>
      <c r="AW183" s="13" t="s">
        <v>30</v>
      </c>
      <c r="AX183" s="13" t="s">
        <v>74</v>
      </c>
      <c r="AY183" s="188" t="s">
        <v>164</v>
      </c>
    </row>
    <row r="184" s="13" customFormat="1">
      <c r="A184" s="13"/>
      <c r="B184" s="186"/>
      <c r="C184" s="13"/>
      <c r="D184" s="187" t="s">
        <v>174</v>
      </c>
      <c r="E184" s="188" t="s">
        <v>1</v>
      </c>
      <c r="F184" s="189" t="s">
        <v>281</v>
      </c>
      <c r="G184" s="13"/>
      <c r="H184" s="190">
        <v>-0.90000000000000002</v>
      </c>
      <c r="I184" s="191"/>
      <c r="J184" s="13"/>
      <c r="K184" s="13"/>
      <c r="L184" s="186"/>
      <c r="M184" s="192"/>
      <c r="N184" s="193"/>
      <c r="O184" s="193"/>
      <c r="P184" s="193"/>
      <c r="Q184" s="193"/>
      <c r="R184" s="193"/>
      <c r="S184" s="193"/>
      <c r="T184" s="19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8" t="s">
        <v>174</v>
      </c>
      <c r="AU184" s="188" t="s">
        <v>172</v>
      </c>
      <c r="AV184" s="13" t="s">
        <v>172</v>
      </c>
      <c r="AW184" s="13" t="s">
        <v>30</v>
      </c>
      <c r="AX184" s="13" t="s">
        <v>74</v>
      </c>
      <c r="AY184" s="188" t="s">
        <v>164</v>
      </c>
    </row>
    <row r="185" s="14" customFormat="1">
      <c r="A185" s="14"/>
      <c r="B185" s="195"/>
      <c r="C185" s="14"/>
      <c r="D185" s="187" t="s">
        <v>174</v>
      </c>
      <c r="E185" s="196" t="s">
        <v>1</v>
      </c>
      <c r="F185" s="197" t="s">
        <v>176</v>
      </c>
      <c r="G185" s="14"/>
      <c r="H185" s="198">
        <v>37.265999999999998</v>
      </c>
      <c r="I185" s="199"/>
      <c r="J185" s="14"/>
      <c r="K185" s="14"/>
      <c r="L185" s="195"/>
      <c r="M185" s="200"/>
      <c r="N185" s="201"/>
      <c r="O185" s="201"/>
      <c r="P185" s="201"/>
      <c r="Q185" s="201"/>
      <c r="R185" s="201"/>
      <c r="S185" s="201"/>
      <c r="T185" s="20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196" t="s">
        <v>174</v>
      </c>
      <c r="AU185" s="196" t="s">
        <v>172</v>
      </c>
      <c r="AV185" s="14" t="s">
        <v>177</v>
      </c>
      <c r="AW185" s="14" t="s">
        <v>30</v>
      </c>
      <c r="AX185" s="14" t="s">
        <v>74</v>
      </c>
      <c r="AY185" s="196" t="s">
        <v>164</v>
      </c>
    </row>
    <row r="186" s="15" customFormat="1">
      <c r="A186" s="15"/>
      <c r="B186" s="203"/>
      <c r="C186" s="15"/>
      <c r="D186" s="187" t="s">
        <v>174</v>
      </c>
      <c r="E186" s="204" t="s">
        <v>1</v>
      </c>
      <c r="F186" s="205" t="s">
        <v>178</v>
      </c>
      <c r="G186" s="15"/>
      <c r="H186" s="206">
        <v>37.265999999999998</v>
      </c>
      <c r="I186" s="207"/>
      <c r="J186" s="15"/>
      <c r="K186" s="15"/>
      <c r="L186" s="203"/>
      <c r="M186" s="208"/>
      <c r="N186" s="209"/>
      <c r="O186" s="209"/>
      <c r="P186" s="209"/>
      <c r="Q186" s="209"/>
      <c r="R186" s="209"/>
      <c r="S186" s="209"/>
      <c r="T186" s="210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04" t="s">
        <v>174</v>
      </c>
      <c r="AU186" s="204" t="s">
        <v>172</v>
      </c>
      <c r="AV186" s="15" t="s">
        <v>171</v>
      </c>
      <c r="AW186" s="15" t="s">
        <v>30</v>
      </c>
      <c r="AX186" s="15" t="s">
        <v>82</v>
      </c>
      <c r="AY186" s="204" t="s">
        <v>164</v>
      </c>
    </row>
    <row r="187" s="2" customFormat="1" ht="14.4" customHeight="1">
      <c r="A187" s="37"/>
      <c r="B187" s="171"/>
      <c r="C187" s="211" t="s">
        <v>287</v>
      </c>
      <c r="D187" s="211" t="s">
        <v>245</v>
      </c>
      <c r="E187" s="212" t="s">
        <v>283</v>
      </c>
      <c r="F187" s="213" t="s">
        <v>284</v>
      </c>
      <c r="G187" s="214" t="s">
        <v>170</v>
      </c>
      <c r="H187" s="215">
        <v>3.8010000000000002</v>
      </c>
      <c r="I187" s="216"/>
      <c r="J187" s="217">
        <f>ROUND(I187*H187,2)</f>
        <v>0</v>
      </c>
      <c r="K187" s="218"/>
      <c r="L187" s="219"/>
      <c r="M187" s="220" t="s">
        <v>1</v>
      </c>
      <c r="N187" s="221" t="s">
        <v>40</v>
      </c>
      <c r="O187" s="76"/>
      <c r="P187" s="182">
        <f>O187*H187</f>
        <v>0</v>
      </c>
      <c r="Q187" s="182">
        <v>0.0030000000000000001</v>
      </c>
      <c r="R187" s="182">
        <f>Q187*H187</f>
        <v>0.011403</v>
      </c>
      <c r="S187" s="182">
        <v>0</v>
      </c>
      <c r="T187" s="18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4" t="s">
        <v>248</v>
      </c>
      <c r="AT187" s="184" t="s">
        <v>245</v>
      </c>
      <c r="AU187" s="184" t="s">
        <v>172</v>
      </c>
      <c r="AY187" s="18" t="s">
        <v>164</v>
      </c>
      <c r="BE187" s="185">
        <f>IF(N187="základná",J187,0)</f>
        <v>0</v>
      </c>
      <c r="BF187" s="185">
        <f>IF(N187="znížená",J187,0)</f>
        <v>0</v>
      </c>
      <c r="BG187" s="185">
        <f>IF(N187="zákl. prenesená",J187,0)</f>
        <v>0</v>
      </c>
      <c r="BH187" s="185">
        <f>IF(N187="zníž. prenesená",J187,0)</f>
        <v>0</v>
      </c>
      <c r="BI187" s="185">
        <f>IF(N187="nulová",J187,0)</f>
        <v>0</v>
      </c>
      <c r="BJ187" s="18" t="s">
        <v>172</v>
      </c>
      <c r="BK187" s="185">
        <f>ROUND(I187*H187,2)</f>
        <v>0</v>
      </c>
      <c r="BL187" s="18" t="s">
        <v>120</v>
      </c>
      <c r="BM187" s="184" t="s">
        <v>285</v>
      </c>
    </row>
    <row r="188" s="13" customFormat="1">
      <c r="A188" s="13"/>
      <c r="B188" s="186"/>
      <c r="C188" s="13"/>
      <c r="D188" s="187" t="s">
        <v>174</v>
      </c>
      <c r="E188" s="13"/>
      <c r="F188" s="189" t="s">
        <v>286</v>
      </c>
      <c r="G188" s="13"/>
      <c r="H188" s="190">
        <v>3.8010000000000002</v>
      </c>
      <c r="I188" s="191"/>
      <c r="J188" s="13"/>
      <c r="K188" s="13"/>
      <c r="L188" s="186"/>
      <c r="M188" s="192"/>
      <c r="N188" s="193"/>
      <c r="O188" s="193"/>
      <c r="P188" s="193"/>
      <c r="Q188" s="193"/>
      <c r="R188" s="193"/>
      <c r="S188" s="193"/>
      <c r="T188" s="19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8" t="s">
        <v>174</v>
      </c>
      <c r="AU188" s="188" t="s">
        <v>172</v>
      </c>
      <c r="AV188" s="13" t="s">
        <v>172</v>
      </c>
      <c r="AW188" s="13" t="s">
        <v>3</v>
      </c>
      <c r="AX188" s="13" t="s">
        <v>82</v>
      </c>
      <c r="AY188" s="188" t="s">
        <v>164</v>
      </c>
    </row>
    <row r="189" s="2" customFormat="1" ht="24.15" customHeight="1">
      <c r="A189" s="37"/>
      <c r="B189" s="171"/>
      <c r="C189" s="172" t="s">
        <v>291</v>
      </c>
      <c r="D189" s="172" t="s">
        <v>167</v>
      </c>
      <c r="E189" s="173" t="s">
        <v>288</v>
      </c>
      <c r="F189" s="174" t="s">
        <v>289</v>
      </c>
      <c r="G189" s="175" t="s">
        <v>170</v>
      </c>
      <c r="H189" s="176">
        <v>76.554000000000002</v>
      </c>
      <c r="I189" s="177"/>
      <c r="J189" s="178">
        <f>ROUND(I189*H189,2)</f>
        <v>0</v>
      </c>
      <c r="K189" s="179"/>
      <c r="L189" s="38"/>
      <c r="M189" s="180" t="s">
        <v>1</v>
      </c>
      <c r="N189" s="181" t="s">
        <v>40</v>
      </c>
      <c r="O189" s="76"/>
      <c r="P189" s="182">
        <f>O189*H189</f>
        <v>0</v>
      </c>
      <c r="Q189" s="182">
        <v>0.00029999999999999997</v>
      </c>
      <c r="R189" s="182">
        <f>Q189*H189</f>
        <v>0.022966199999999999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120</v>
      </c>
      <c r="AT189" s="184" t="s">
        <v>167</v>
      </c>
      <c r="AU189" s="184" t="s">
        <v>172</v>
      </c>
      <c r="AY189" s="18" t="s">
        <v>164</v>
      </c>
      <c r="BE189" s="185">
        <f>IF(N189="základná",J189,0)</f>
        <v>0</v>
      </c>
      <c r="BF189" s="185">
        <f>IF(N189="znížená",J189,0)</f>
        <v>0</v>
      </c>
      <c r="BG189" s="185">
        <f>IF(N189="zákl. prenesená",J189,0)</f>
        <v>0</v>
      </c>
      <c r="BH189" s="185">
        <f>IF(N189="zníž. prenesená",J189,0)</f>
        <v>0</v>
      </c>
      <c r="BI189" s="185">
        <f>IF(N189="nulová",J189,0)</f>
        <v>0</v>
      </c>
      <c r="BJ189" s="18" t="s">
        <v>172</v>
      </c>
      <c r="BK189" s="185">
        <f>ROUND(I189*H189,2)</f>
        <v>0</v>
      </c>
      <c r="BL189" s="18" t="s">
        <v>120</v>
      </c>
      <c r="BM189" s="184" t="s">
        <v>290</v>
      </c>
    </row>
    <row r="190" s="2" customFormat="1" ht="14.4" customHeight="1">
      <c r="A190" s="37"/>
      <c r="B190" s="171"/>
      <c r="C190" s="211" t="s">
        <v>294</v>
      </c>
      <c r="D190" s="211" t="s">
        <v>245</v>
      </c>
      <c r="E190" s="212" t="s">
        <v>283</v>
      </c>
      <c r="F190" s="213" t="s">
        <v>284</v>
      </c>
      <c r="G190" s="214" t="s">
        <v>170</v>
      </c>
      <c r="H190" s="215">
        <v>78.850999999999999</v>
      </c>
      <c r="I190" s="216"/>
      <c r="J190" s="217">
        <f>ROUND(I190*H190,2)</f>
        <v>0</v>
      </c>
      <c r="K190" s="218"/>
      <c r="L190" s="219"/>
      <c r="M190" s="220" t="s">
        <v>1</v>
      </c>
      <c r="N190" s="221" t="s">
        <v>40</v>
      </c>
      <c r="O190" s="76"/>
      <c r="P190" s="182">
        <f>O190*H190</f>
        <v>0</v>
      </c>
      <c r="Q190" s="182">
        <v>0.0030000000000000001</v>
      </c>
      <c r="R190" s="182">
        <f>Q190*H190</f>
        <v>0.23655300000000001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248</v>
      </c>
      <c r="AT190" s="184" t="s">
        <v>245</v>
      </c>
      <c r="AU190" s="184" t="s">
        <v>172</v>
      </c>
      <c r="AY190" s="18" t="s">
        <v>164</v>
      </c>
      <c r="BE190" s="185">
        <f>IF(N190="základná",J190,0)</f>
        <v>0</v>
      </c>
      <c r="BF190" s="185">
        <f>IF(N190="znížená",J190,0)</f>
        <v>0</v>
      </c>
      <c r="BG190" s="185">
        <f>IF(N190="zákl. prenesená",J190,0)</f>
        <v>0</v>
      </c>
      <c r="BH190" s="185">
        <f>IF(N190="zníž. prenesená",J190,0)</f>
        <v>0</v>
      </c>
      <c r="BI190" s="185">
        <f>IF(N190="nulová",J190,0)</f>
        <v>0</v>
      </c>
      <c r="BJ190" s="18" t="s">
        <v>172</v>
      </c>
      <c r="BK190" s="185">
        <f>ROUND(I190*H190,2)</f>
        <v>0</v>
      </c>
      <c r="BL190" s="18" t="s">
        <v>120</v>
      </c>
      <c r="BM190" s="184" t="s">
        <v>292</v>
      </c>
    </row>
    <row r="191" s="13" customFormat="1">
      <c r="A191" s="13"/>
      <c r="B191" s="186"/>
      <c r="C191" s="13"/>
      <c r="D191" s="187" t="s">
        <v>174</v>
      </c>
      <c r="E191" s="13"/>
      <c r="F191" s="189" t="s">
        <v>293</v>
      </c>
      <c r="G191" s="13"/>
      <c r="H191" s="190">
        <v>78.850999999999999</v>
      </c>
      <c r="I191" s="191"/>
      <c r="J191" s="13"/>
      <c r="K191" s="13"/>
      <c r="L191" s="186"/>
      <c r="M191" s="192"/>
      <c r="N191" s="193"/>
      <c r="O191" s="193"/>
      <c r="P191" s="193"/>
      <c r="Q191" s="193"/>
      <c r="R191" s="193"/>
      <c r="S191" s="193"/>
      <c r="T191" s="19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8" t="s">
        <v>174</v>
      </c>
      <c r="AU191" s="188" t="s">
        <v>172</v>
      </c>
      <c r="AV191" s="13" t="s">
        <v>172</v>
      </c>
      <c r="AW191" s="13" t="s">
        <v>3</v>
      </c>
      <c r="AX191" s="13" t="s">
        <v>82</v>
      </c>
      <c r="AY191" s="188" t="s">
        <v>164</v>
      </c>
    </row>
    <row r="192" s="2" customFormat="1" ht="14.4" customHeight="1">
      <c r="A192" s="37"/>
      <c r="B192" s="171"/>
      <c r="C192" s="172" t="s">
        <v>298</v>
      </c>
      <c r="D192" s="172" t="s">
        <v>167</v>
      </c>
      <c r="E192" s="173" t="s">
        <v>295</v>
      </c>
      <c r="F192" s="174" t="s">
        <v>296</v>
      </c>
      <c r="G192" s="175" t="s">
        <v>170</v>
      </c>
      <c r="H192" s="176">
        <v>76.554000000000002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40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120</v>
      </c>
      <c r="AT192" s="184" t="s">
        <v>167</v>
      </c>
      <c r="AU192" s="184" t="s">
        <v>172</v>
      </c>
      <c r="AY192" s="18" t="s">
        <v>164</v>
      </c>
      <c r="BE192" s="185">
        <f>IF(N192="základná",J192,0)</f>
        <v>0</v>
      </c>
      <c r="BF192" s="185">
        <f>IF(N192="znížená",J192,0)</f>
        <v>0</v>
      </c>
      <c r="BG192" s="185">
        <f>IF(N192="zákl. prenesená",J192,0)</f>
        <v>0</v>
      </c>
      <c r="BH192" s="185">
        <f>IF(N192="zníž. prenesená",J192,0)</f>
        <v>0</v>
      </c>
      <c r="BI192" s="185">
        <f>IF(N192="nulová",J192,0)</f>
        <v>0</v>
      </c>
      <c r="BJ192" s="18" t="s">
        <v>172</v>
      </c>
      <c r="BK192" s="185">
        <f>ROUND(I192*H192,2)</f>
        <v>0</v>
      </c>
      <c r="BL192" s="18" t="s">
        <v>120</v>
      </c>
      <c r="BM192" s="184" t="s">
        <v>297</v>
      </c>
    </row>
    <row r="193" s="2" customFormat="1" ht="24.15" customHeight="1">
      <c r="A193" s="37"/>
      <c r="B193" s="171"/>
      <c r="C193" s="172" t="s">
        <v>304</v>
      </c>
      <c r="D193" s="172" t="s">
        <v>167</v>
      </c>
      <c r="E193" s="173" t="s">
        <v>299</v>
      </c>
      <c r="F193" s="174" t="s">
        <v>300</v>
      </c>
      <c r="G193" s="175" t="s">
        <v>194</v>
      </c>
      <c r="H193" s="176">
        <v>0.27200000000000002</v>
      </c>
      <c r="I193" s="177"/>
      <c r="J193" s="178">
        <f>ROUND(I193*H193,2)</f>
        <v>0</v>
      </c>
      <c r="K193" s="179"/>
      <c r="L193" s="38"/>
      <c r="M193" s="180" t="s">
        <v>1</v>
      </c>
      <c r="N193" s="181" t="s">
        <v>40</v>
      </c>
      <c r="O193" s="76"/>
      <c r="P193" s="182">
        <f>O193*H193</f>
        <v>0</v>
      </c>
      <c r="Q193" s="182">
        <v>0</v>
      </c>
      <c r="R193" s="182">
        <f>Q193*H193</f>
        <v>0</v>
      </c>
      <c r="S193" s="182">
        <v>0</v>
      </c>
      <c r="T193" s="18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4" t="s">
        <v>120</v>
      </c>
      <c r="AT193" s="184" t="s">
        <v>167</v>
      </c>
      <c r="AU193" s="184" t="s">
        <v>172</v>
      </c>
      <c r="AY193" s="18" t="s">
        <v>164</v>
      </c>
      <c r="BE193" s="185">
        <f>IF(N193="základná",J193,0)</f>
        <v>0</v>
      </c>
      <c r="BF193" s="185">
        <f>IF(N193="znížená",J193,0)</f>
        <v>0</v>
      </c>
      <c r="BG193" s="185">
        <f>IF(N193="zákl. prenesená",J193,0)</f>
        <v>0</v>
      </c>
      <c r="BH193" s="185">
        <f>IF(N193="zníž. prenesená",J193,0)</f>
        <v>0</v>
      </c>
      <c r="BI193" s="185">
        <f>IF(N193="nulová",J193,0)</f>
        <v>0</v>
      </c>
      <c r="BJ193" s="18" t="s">
        <v>172</v>
      </c>
      <c r="BK193" s="185">
        <f>ROUND(I193*H193,2)</f>
        <v>0</v>
      </c>
      <c r="BL193" s="18" t="s">
        <v>120</v>
      </c>
      <c r="BM193" s="184" t="s">
        <v>301</v>
      </c>
    </row>
    <row r="194" s="12" customFormat="1" ht="22.8" customHeight="1">
      <c r="A194" s="12"/>
      <c r="B194" s="158"/>
      <c r="C194" s="12"/>
      <c r="D194" s="159" t="s">
        <v>73</v>
      </c>
      <c r="E194" s="169" t="s">
        <v>302</v>
      </c>
      <c r="F194" s="169" t="s">
        <v>303</v>
      </c>
      <c r="G194" s="12"/>
      <c r="H194" s="12"/>
      <c r="I194" s="161"/>
      <c r="J194" s="170">
        <f>BK194</f>
        <v>0</v>
      </c>
      <c r="K194" s="12"/>
      <c r="L194" s="158"/>
      <c r="M194" s="163"/>
      <c r="N194" s="164"/>
      <c r="O194" s="164"/>
      <c r="P194" s="165">
        <f>SUM(P195:P201)</f>
        <v>0</v>
      </c>
      <c r="Q194" s="164"/>
      <c r="R194" s="165">
        <f>SUM(R195:R201)</f>
        <v>0.051421249999999995</v>
      </c>
      <c r="S194" s="164"/>
      <c r="T194" s="166">
        <f>SUM(T195:T201)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9" t="s">
        <v>172</v>
      </c>
      <c r="AT194" s="167" t="s">
        <v>73</v>
      </c>
      <c r="AU194" s="167" t="s">
        <v>82</v>
      </c>
      <c r="AY194" s="159" t="s">
        <v>164</v>
      </c>
      <c r="BK194" s="168">
        <f>SUM(BK195:BK201)</f>
        <v>0</v>
      </c>
    </row>
    <row r="195" s="2" customFormat="1" ht="24.15" customHeight="1">
      <c r="A195" s="37"/>
      <c r="B195" s="171"/>
      <c r="C195" s="172" t="s">
        <v>308</v>
      </c>
      <c r="D195" s="172" t="s">
        <v>167</v>
      </c>
      <c r="E195" s="173" t="s">
        <v>305</v>
      </c>
      <c r="F195" s="174" t="s">
        <v>306</v>
      </c>
      <c r="G195" s="175" t="s">
        <v>170</v>
      </c>
      <c r="H195" s="176">
        <v>3.2549999999999999</v>
      </c>
      <c r="I195" s="177"/>
      <c r="J195" s="178">
        <f>ROUND(I195*H195,2)</f>
        <v>0</v>
      </c>
      <c r="K195" s="179"/>
      <c r="L195" s="38"/>
      <c r="M195" s="180" t="s">
        <v>1</v>
      </c>
      <c r="N195" s="181" t="s">
        <v>40</v>
      </c>
      <c r="O195" s="76"/>
      <c r="P195" s="182">
        <f>O195*H195</f>
        <v>0</v>
      </c>
      <c r="Q195" s="182">
        <v>0.00315</v>
      </c>
      <c r="R195" s="182">
        <f>Q195*H195</f>
        <v>0.01025325</v>
      </c>
      <c r="S195" s="182">
        <v>0</v>
      </c>
      <c r="T195" s="18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4" t="s">
        <v>120</v>
      </c>
      <c r="AT195" s="184" t="s">
        <v>167</v>
      </c>
      <c r="AU195" s="184" t="s">
        <v>172</v>
      </c>
      <c r="AY195" s="18" t="s">
        <v>164</v>
      </c>
      <c r="BE195" s="185">
        <f>IF(N195="základná",J195,0)</f>
        <v>0</v>
      </c>
      <c r="BF195" s="185">
        <f>IF(N195="znížená",J195,0)</f>
        <v>0</v>
      </c>
      <c r="BG195" s="185">
        <f>IF(N195="zákl. prenesená",J195,0)</f>
        <v>0</v>
      </c>
      <c r="BH195" s="185">
        <f>IF(N195="zníž. prenesená",J195,0)</f>
        <v>0</v>
      </c>
      <c r="BI195" s="185">
        <f>IF(N195="nulová",J195,0)</f>
        <v>0</v>
      </c>
      <c r="BJ195" s="18" t="s">
        <v>172</v>
      </c>
      <c r="BK195" s="185">
        <f>ROUND(I195*H195,2)</f>
        <v>0</v>
      </c>
      <c r="BL195" s="18" t="s">
        <v>120</v>
      </c>
      <c r="BM195" s="184" t="s">
        <v>307</v>
      </c>
    </row>
    <row r="196" s="13" customFormat="1">
      <c r="A196" s="13"/>
      <c r="B196" s="186"/>
      <c r="C196" s="13"/>
      <c r="D196" s="187" t="s">
        <v>174</v>
      </c>
      <c r="E196" s="188" t="s">
        <v>1</v>
      </c>
      <c r="F196" s="189" t="s">
        <v>191</v>
      </c>
      <c r="G196" s="13"/>
      <c r="H196" s="190">
        <v>3.2549999999999999</v>
      </c>
      <c r="I196" s="191"/>
      <c r="J196" s="13"/>
      <c r="K196" s="13"/>
      <c r="L196" s="186"/>
      <c r="M196" s="192"/>
      <c r="N196" s="193"/>
      <c r="O196" s="193"/>
      <c r="P196" s="193"/>
      <c r="Q196" s="193"/>
      <c r="R196" s="193"/>
      <c r="S196" s="193"/>
      <c r="T196" s="19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8" t="s">
        <v>174</v>
      </c>
      <c r="AU196" s="188" t="s">
        <v>172</v>
      </c>
      <c r="AV196" s="13" t="s">
        <v>172</v>
      </c>
      <c r="AW196" s="13" t="s">
        <v>30</v>
      </c>
      <c r="AX196" s="13" t="s">
        <v>74</v>
      </c>
      <c r="AY196" s="188" t="s">
        <v>164</v>
      </c>
    </row>
    <row r="197" s="14" customFormat="1">
      <c r="A197" s="14"/>
      <c r="B197" s="195"/>
      <c r="C197" s="14"/>
      <c r="D197" s="187" t="s">
        <v>174</v>
      </c>
      <c r="E197" s="196" t="s">
        <v>1</v>
      </c>
      <c r="F197" s="197" t="s">
        <v>176</v>
      </c>
      <c r="G197" s="14"/>
      <c r="H197" s="198">
        <v>3.2549999999999999</v>
      </c>
      <c r="I197" s="199"/>
      <c r="J197" s="14"/>
      <c r="K197" s="14"/>
      <c r="L197" s="195"/>
      <c r="M197" s="200"/>
      <c r="N197" s="201"/>
      <c r="O197" s="201"/>
      <c r="P197" s="201"/>
      <c r="Q197" s="201"/>
      <c r="R197" s="201"/>
      <c r="S197" s="201"/>
      <c r="T197" s="20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196" t="s">
        <v>174</v>
      </c>
      <c r="AU197" s="196" t="s">
        <v>172</v>
      </c>
      <c r="AV197" s="14" t="s">
        <v>177</v>
      </c>
      <c r="AW197" s="14" t="s">
        <v>30</v>
      </c>
      <c r="AX197" s="14" t="s">
        <v>74</v>
      </c>
      <c r="AY197" s="196" t="s">
        <v>164</v>
      </c>
    </row>
    <row r="198" s="15" customFormat="1">
      <c r="A198" s="15"/>
      <c r="B198" s="203"/>
      <c r="C198" s="15"/>
      <c r="D198" s="187" t="s">
        <v>174</v>
      </c>
      <c r="E198" s="204" t="s">
        <v>1</v>
      </c>
      <c r="F198" s="205" t="s">
        <v>178</v>
      </c>
      <c r="G198" s="15"/>
      <c r="H198" s="206">
        <v>3.2549999999999999</v>
      </c>
      <c r="I198" s="207"/>
      <c r="J198" s="15"/>
      <c r="K198" s="15"/>
      <c r="L198" s="203"/>
      <c r="M198" s="208"/>
      <c r="N198" s="209"/>
      <c r="O198" s="209"/>
      <c r="P198" s="209"/>
      <c r="Q198" s="209"/>
      <c r="R198" s="209"/>
      <c r="S198" s="209"/>
      <c r="T198" s="210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04" t="s">
        <v>174</v>
      </c>
      <c r="AU198" s="204" t="s">
        <v>172</v>
      </c>
      <c r="AV198" s="15" t="s">
        <v>171</v>
      </c>
      <c r="AW198" s="15" t="s">
        <v>30</v>
      </c>
      <c r="AX198" s="15" t="s">
        <v>82</v>
      </c>
      <c r="AY198" s="204" t="s">
        <v>164</v>
      </c>
    </row>
    <row r="199" s="2" customFormat="1" ht="24.15" customHeight="1">
      <c r="A199" s="37"/>
      <c r="B199" s="171"/>
      <c r="C199" s="211" t="s">
        <v>248</v>
      </c>
      <c r="D199" s="211" t="s">
        <v>245</v>
      </c>
      <c r="E199" s="212" t="s">
        <v>309</v>
      </c>
      <c r="F199" s="213" t="s">
        <v>310</v>
      </c>
      <c r="G199" s="214" t="s">
        <v>170</v>
      </c>
      <c r="H199" s="215">
        <v>3.3199999999999998</v>
      </c>
      <c r="I199" s="216"/>
      <c r="J199" s="217">
        <f>ROUND(I199*H199,2)</f>
        <v>0</v>
      </c>
      <c r="K199" s="218"/>
      <c r="L199" s="219"/>
      <c r="M199" s="220" t="s">
        <v>1</v>
      </c>
      <c r="N199" s="221" t="s">
        <v>40</v>
      </c>
      <c r="O199" s="76"/>
      <c r="P199" s="182">
        <f>O199*H199</f>
        <v>0</v>
      </c>
      <c r="Q199" s="182">
        <v>0.0124</v>
      </c>
      <c r="R199" s="182">
        <f>Q199*H199</f>
        <v>0.041167999999999996</v>
      </c>
      <c r="S199" s="182">
        <v>0</v>
      </c>
      <c r="T199" s="18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4" t="s">
        <v>248</v>
      </c>
      <c r="AT199" s="184" t="s">
        <v>245</v>
      </c>
      <c r="AU199" s="184" t="s">
        <v>172</v>
      </c>
      <c r="AY199" s="18" t="s">
        <v>164</v>
      </c>
      <c r="BE199" s="185">
        <f>IF(N199="základná",J199,0)</f>
        <v>0</v>
      </c>
      <c r="BF199" s="185">
        <f>IF(N199="znížená",J199,0)</f>
        <v>0</v>
      </c>
      <c r="BG199" s="185">
        <f>IF(N199="zákl. prenesená",J199,0)</f>
        <v>0</v>
      </c>
      <c r="BH199" s="185">
        <f>IF(N199="zníž. prenesená",J199,0)</f>
        <v>0</v>
      </c>
      <c r="BI199" s="185">
        <f>IF(N199="nulová",J199,0)</f>
        <v>0</v>
      </c>
      <c r="BJ199" s="18" t="s">
        <v>172</v>
      </c>
      <c r="BK199" s="185">
        <f>ROUND(I199*H199,2)</f>
        <v>0</v>
      </c>
      <c r="BL199" s="18" t="s">
        <v>120</v>
      </c>
      <c r="BM199" s="184" t="s">
        <v>311</v>
      </c>
    </row>
    <row r="200" s="13" customFormat="1">
      <c r="A200" s="13"/>
      <c r="B200" s="186"/>
      <c r="C200" s="13"/>
      <c r="D200" s="187" t="s">
        <v>174</v>
      </c>
      <c r="E200" s="13"/>
      <c r="F200" s="189" t="s">
        <v>312</v>
      </c>
      <c r="G200" s="13"/>
      <c r="H200" s="190">
        <v>3.3199999999999998</v>
      </c>
      <c r="I200" s="191"/>
      <c r="J200" s="13"/>
      <c r="K200" s="13"/>
      <c r="L200" s="186"/>
      <c r="M200" s="192"/>
      <c r="N200" s="193"/>
      <c r="O200" s="193"/>
      <c r="P200" s="193"/>
      <c r="Q200" s="193"/>
      <c r="R200" s="193"/>
      <c r="S200" s="193"/>
      <c r="T200" s="19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8" t="s">
        <v>174</v>
      </c>
      <c r="AU200" s="188" t="s">
        <v>172</v>
      </c>
      <c r="AV200" s="13" t="s">
        <v>172</v>
      </c>
      <c r="AW200" s="13" t="s">
        <v>3</v>
      </c>
      <c r="AX200" s="13" t="s">
        <v>82</v>
      </c>
      <c r="AY200" s="188" t="s">
        <v>164</v>
      </c>
    </row>
    <row r="201" s="2" customFormat="1" ht="24.15" customHeight="1">
      <c r="A201" s="37"/>
      <c r="B201" s="171"/>
      <c r="C201" s="172" t="s">
        <v>318</v>
      </c>
      <c r="D201" s="172" t="s">
        <v>167</v>
      </c>
      <c r="E201" s="173" t="s">
        <v>313</v>
      </c>
      <c r="F201" s="174" t="s">
        <v>314</v>
      </c>
      <c r="G201" s="175" t="s">
        <v>194</v>
      </c>
      <c r="H201" s="176">
        <v>0.050999999999999997</v>
      </c>
      <c r="I201" s="177"/>
      <c r="J201" s="178">
        <f>ROUND(I201*H201,2)</f>
        <v>0</v>
      </c>
      <c r="K201" s="179"/>
      <c r="L201" s="38"/>
      <c r="M201" s="180" t="s">
        <v>1</v>
      </c>
      <c r="N201" s="181" t="s">
        <v>40</v>
      </c>
      <c r="O201" s="76"/>
      <c r="P201" s="182">
        <f>O201*H201</f>
        <v>0</v>
      </c>
      <c r="Q201" s="182">
        <v>0</v>
      </c>
      <c r="R201" s="182">
        <f>Q201*H201</f>
        <v>0</v>
      </c>
      <c r="S201" s="182">
        <v>0</v>
      </c>
      <c r="T201" s="18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4" t="s">
        <v>120</v>
      </c>
      <c r="AT201" s="184" t="s">
        <v>167</v>
      </c>
      <c r="AU201" s="184" t="s">
        <v>172</v>
      </c>
      <c r="AY201" s="18" t="s">
        <v>164</v>
      </c>
      <c r="BE201" s="185">
        <f>IF(N201="základná",J201,0)</f>
        <v>0</v>
      </c>
      <c r="BF201" s="185">
        <f>IF(N201="znížená",J201,0)</f>
        <v>0</v>
      </c>
      <c r="BG201" s="185">
        <f>IF(N201="zákl. prenesená",J201,0)</f>
        <v>0</v>
      </c>
      <c r="BH201" s="185">
        <f>IF(N201="zníž. prenesená",J201,0)</f>
        <v>0</v>
      </c>
      <c r="BI201" s="185">
        <f>IF(N201="nulová",J201,0)</f>
        <v>0</v>
      </c>
      <c r="BJ201" s="18" t="s">
        <v>172</v>
      </c>
      <c r="BK201" s="185">
        <f>ROUND(I201*H201,2)</f>
        <v>0</v>
      </c>
      <c r="BL201" s="18" t="s">
        <v>120</v>
      </c>
      <c r="BM201" s="184" t="s">
        <v>315</v>
      </c>
    </row>
    <row r="202" s="12" customFormat="1" ht="22.8" customHeight="1">
      <c r="A202" s="12"/>
      <c r="B202" s="158"/>
      <c r="C202" s="12"/>
      <c r="D202" s="159" t="s">
        <v>73</v>
      </c>
      <c r="E202" s="169" t="s">
        <v>316</v>
      </c>
      <c r="F202" s="169" t="s">
        <v>317</v>
      </c>
      <c r="G202" s="12"/>
      <c r="H202" s="12"/>
      <c r="I202" s="161"/>
      <c r="J202" s="170">
        <f>BK202</f>
        <v>0</v>
      </c>
      <c r="K202" s="12"/>
      <c r="L202" s="158"/>
      <c r="M202" s="163"/>
      <c r="N202" s="164"/>
      <c r="O202" s="164"/>
      <c r="P202" s="165">
        <f>SUM(P203:P229)</f>
        <v>0</v>
      </c>
      <c r="Q202" s="164"/>
      <c r="R202" s="165">
        <f>SUM(R203:R229)</f>
        <v>0.078819900000000012</v>
      </c>
      <c r="S202" s="164"/>
      <c r="T202" s="166">
        <f>SUM(T203:T229)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59" t="s">
        <v>172</v>
      </c>
      <c r="AT202" s="167" t="s">
        <v>73</v>
      </c>
      <c r="AU202" s="167" t="s">
        <v>82</v>
      </c>
      <c r="AY202" s="159" t="s">
        <v>164</v>
      </c>
      <c r="BK202" s="168">
        <f>SUM(BK203:BK229)</f>
        <v>0</v>
      </c>
    </row>
    <row r="203" s="2" customFormat="1" ht="24.15" customHeight="1">
      <c r="A203" s="37"/>
      <c r="B203" s="171"/>
      <c r="C203" s="172" t="s">
        <v>326</v>
      </c>
      <c r="D203" s="172" t="s">
        <v>167</v>
      </c>
      <c r="E203" s="173" t="s">
        <v>319</v>
      </c>
      <c r="F203" s="174" t="s">
        <v>320</v>
      </c>
      <c r="G203" s="175" t="s">
        <v>170</v>
      </c>
      <c r="H203" s="176">
        <v>23.57</v>
      </c>
      <c r="I203" s="177"/>
      <c r="J203" s="178">
        <f>ROUND(I203*H203,2)</f>
        <v>0</v>
      </c>
      <c r="K203" s="179"/>
      <c r="L203" s="38"/>
      <c r="M203" s="180" t="s">
        <v>1</v>
      </c>
      <c r="N203" s="181" t="s">
        <v>40</v>
      </c>
      <c r="O203" s="76"/>
      <c r="P203" s="182">
        <f>O203*H203</f>
        <v>0</v>
      </c>
      <c r="Q203" s="182">
        <v>0.00016000000000000001</v>
      </c>
      <c r="R203" s="182">
        <f>Q203*H203</f>
        <v>0.0037712000000000002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120</v>
      </c>
      <c r="AT203" s="184" t="s">
        <v>167</v>
      </c>
      <c r="AU203" s="184" t="s">
        <v>172</v>
      </c>
      <c r="AY203" s="18" t="s">
        <v>164</v>
      </c>
      <c r="BE203" s="185">
        <f>IF(N203="základná",J203,0)</f>
        <v>0</v>
      </c>
      <c r="BF203" s="185">
        <f>IF(N203="znížená",J203,0)</f>
        <v>0</v>
      </c>
      <c r="BG203" s="185">
        <f>IF(N203="zákl. prenesená",J203,0)</f>
        <v>0</v>
      </c>
      <c r="BH203" s="185">
        <f>IF(N203="zníž. prenesená",J203,0)</f>
        <v>0</v>
      </c>
      <c r="BI203" s="185">
        <f>IF(N203="nulová",J203,0)</f>
        <v>0</v>
      </c>
      <c r="BJ203" s="18" t="s">
        <v>172</v>
      </c>
      <c r="BK203" s="185">
        <f>ROUND(I203*H203,2)</f>
        <v>0</v>
      </c>
      <c r="BL203" s="18" t="s">
        <v>120</v>
      </c>
      <c r="BM203" s="184" t="s">
        <v>321</v>
      </c>
    </row>
    <row r="204" s="13" customFormat="1">
      <c r="A204" s="13"/>
      <c r="B204" s="186"/>
      <c r="C204" s="13"/>
      <c r="D204" s="187" t="s">
        <v>174</v>
      </c>
      <c r="E204" s="188" t="s">
        <v>1</v>
      </c>
      <c r="F204" s="189" t="s">
        <v>322</v>
      </c>
      <c r="G204" s="13"/>
      <c r="H204" s="190">
        <v>22.32</v>
      </c>
      <c r="I204" s="191"/>
      <c r="J204" s="13"/>
      <c r="K204" s="13"/>
      <c r="L204" s="186"/>
      <c r="M204" s="192"/>
      <c r="N204" s="193"/>
      <c r="O204" s="193"/>
      <c r="P204" s="193"/>
      <c r="Q204" s="193"/>
      <c r="R204" s="193"/>
      <c r="S204" s="193"/>
      <c r="T204" s="19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8" t="s">
        <v>174</v>
      </c>
      <c r="AU204" s="188" t="s">
        <v>172</v>
      </c>
      <c r="AV204" s="13" t="s">
        <v>172</v>
      </c>
      <c r="AW204" s="13" t="s">
        <v>30</v>
      </c>
      <c r="AX204" s="13" t="s">
        <v>74</v>
      </c>
      <c r="AY204" s="188" t="s">
        <v>164</v>
      </c>
    </row>
    <row r="205" s="14" customFormat="1">
      <c r="A205" s="14"/>
      <c r="B205" s="195"/>
      <c r="C205" s="14"/>
      <c r="D205" s="187" t="s">
        <v>174</v>
      </c>
      <c r="E205" s="196" t="s">
        <v>1</v>
      </c>
      <c r="F205" s="197" t="s">
        <v>323</v>
      </c>
      <c r="G205" s="14"/>
      <c r="H205" s="198">
        <v>22.32</v>
      </c>
      <c r="I205" s="199"/>
      <c r="J205" s="14"/>
      <c r="K205" s="14"/>
      <c r="L205" s="195"/>
      <c r="M205" s="200"/>
      <c r="N205" s="201"/>
      <c r="O205" s="201"/>
      <c r="P205" s="201"/>
      <c r="Q205" s="201"/>
      <c r="R205" s="201"/>
      <c r="S205" s="201"/>
      <c r="T205" s="20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196" t="s">
        <v>174</v>
      </c>
      <c r="AU205" s="196" t="s">
        <v>172</v>
      </c>
      <c r="AV205" s="14" t="s">
        <v>177</v>
      </c>
      <c r="AW205" s="14" t="s">
        <v>30</v>
      </c>
      <c r="AX205" s="14" t="s">
        <v>74</v>
      </c>
      <c r="AY205" s="196" t="s">
        <v>164</v>
      </c>
    </row>
    <row r="206" s="13" customFormat="1">
      <c r="A206" s="13"/>
      <c r="B206" s="186"/>
      <c r="C206" s="13"/>
      <c r="D206" s="187" t="s">
        <v>174</v>
      </c>
      <c r="E206" s="188" t="s">
        <v>1</v>
      </c>
      <c r="F206" s="189" t="s">
        <v>324</v>
      </c>
      <c r="G206" s="13"/>
      <c r="H206" s="190">
        <v>1.25</v>
      </c>
      <c r="I206" s="191"/>
      <c r="J206" s="13"/>
      <c r="K206" s="13"/>
      <c r="L206" s="186"/>
      <c r="M206" s="192"/>
      <c r="N206" s="193"/>
      <c r="O206" s="193"/>
      <c r="P206" s="193"/>
      <c r="Q206" s="193"/>
      <c r="R206" s="193"/>
      <c r="S206" s="193"/>
      <c r="T206" s="19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8" t="s">
        <v>174</v>
      </c>
      <c r="AU206" s="188" t="s">
        <v>172</v>
      </c>
      <c r="AV206" s="13" t="s">
        <v>172</v>
      </c>
      <c r="AW206" s="13" t="s">
        <v>30</v>
      </c>
      <c r="AX206" s="13" t="s">
        <v>74</v>
      </c>
      <c r="AY206" s="188" t="s">
        <v>164</v>
      </c>
    </row>
    <row r="207" s="14" customFormat="1">
      <c r="A207" s="14"/>
      <c r="B207" s="195"/>
      <c r="C207" s="14"/>
      <c r="D207" s="187" t="s">
        <v>174</v>
      </c>
      <c r="E207" s="196" t="s">
        <v>1</v>
      </c>
      <c r="F207" s="197" t="s">
        <v>325</v>
      </c>
      <c r="G207" s="14"/>
      <c r="H207" s="198">
        <v>1.25</v>
      </c>
      <c r="I207" s="199"/>
      <c r="J207" s="14"/>
      <c r="K207" s="14"/>
      <c r="L207" s="195"/>
      <c r="M207" s="200"/>
      <c r="N207" s="201"/>
      <c r="O207" s="201"/>
      <c r="P207" s="201"/>
      <c r="Q207" s="201"/>
      <c r="R207" s="201"/>
      <c r="S207" s="201"/>
      <c r="T207" s="20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6" t="s">
        <v>174</v>
      </c>
      <c r="AU207" s="196" t="s">
        <v>172</v>
      </c>
      <c r="AV207" s="14" t="s">
        <v>177</v>
      </c>
      <c r="AW207" s="14" t="s">
        <v>30</v>
      </c>
      <c r="AX207" s="14" t="s">
        <v>74</v>
      </c>
      <c r="AY207" s="196" t="s">
        <v>164</v>
      </c>
    </row>
    <row r="208" s="15" customFormat="1">
      <c r="A208" s="15"/>
      <c r="B208" s="203"/>
      <c r="C208" s="15"/>
      <c r="D208" s="187" t="s">
        <v>174</v>
      </c>
      <c r="E208" s="204" t="s">
        <v>1</v>
      </c>
      <c r="F208" s="205" t="s">
        <v>178</v>
      </c>
      <c r="G208" s="15"/>
      <c r="H208" s="206">
        <v>23.57</v>
      </c>
      <c r="I208" s="207"/>
      <c r="J208" s="15"/>
      <c r="K208" s="15"/>
      <c r="L208" s="203"/>
      <c r="M208" s="208"/>
      <c r="N208" s="209"/>
      <c r="O208" s="209"/>
      <c r="P208" s="209"/>
      <c r="Q208" s="209"/>
      <c r="R208" s="209"/>
      <c r="S208" s="209"/>
      <c r="T208" s="210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04" t="s">
        <v>174</v>
      </c>
      <c r="AU208" s="204" t="s">
        <v>172</v>
      </c>
      <c r="AV208" s="15" t="s">
        <v>171</v>
      </c>
      <c r="AW208" s="15" t="s">
        <v>30</v>
      </c>
      <c r="AX208" s="15" t="s">
        <v>82</v>
      </c>
      <c r="AY208" s="204" t="s">
        <v>164</v>
      </c>
    </row>
    <row r="209" s="2" customFormat="1" ht="24.15" customHeight="1">
      <c r="A209" s="37"/>
      <c r="B209" s="171"/>
      <c r="C209" s="172" t="s">
        <v>334</v>
      </c>
      <c r="D209" s="172" t="s">
        <v>167</v>
      </c>
      <c r="E209" s="173" t="s">
        <v>327</v>
      </c>
      <c r="F209" s="174" t="s">
        <v>391</v>
      </c>
      <c r="G209" s="175" t="s">
        <v>170</v>
      </c>
      <c r="H209" s="176">
        <v>41.764000000000003</v>
      </c>
      <c r="I209" s="177"/>
      <c r="J209" s="178">
        <f>ROUND(I209*H209,2)</f>
        <v>0</v>
      </c>
      <c r="K209" s="179"/>
      <c r="L209" s="38"/>
      <c r="M209" s="180" t="s">
        <v>1</v>
      </c>
      <c r="N209" s="181" t="s">
        <v>40</v>
      </c>
      <c r="O209" s="76"/>
      <c r="P209" s="182">
        <f>O209*H209</f>
        <v>0</v>
      </c>
      <c r="Q209" s="182">
        <v>0.00040000000000000002</v>
      </c>
      <c r="R209" s="182">
        <f>Q209*H209</f>
        <v>0.016705600000000001</v>
      </c>
      <c r="S209" s="182">
        <v>0</v>
      </c>
      <c r="T209" s="183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4" t="s">
        <v>120</v>
      </c>
      <c r="AT209" s="184" t="s">
        <v>167</v>
      </c>
      <c r="AU209" s="184" t="s">
        <v>172</v>
      </c>
      <c r="AY209" s="18" t="s">
        <v>164</v>
      </c>
      <c r="BE209" s="185">
        <f>IF(N209="základná",J209,0)</f>
        <v>0</v>
      </c>
      <c r="BF209" s="185">
        <f>IF(N209="znížená",J209,0)</f>
        <v>0</v>
      </c>
      <c r="BG209" s="185">
        <f>IF(N209="zákl. prenesená",J209,0)</f>
        <v>0</v>
      </c>
      <c r="BH209" s="185">
        <f>IF(N209="zníž. prenesená",J209,0)</f>
        <v>0</v>
      </c>
      <c r="BI209" s="185">
        <f>IF(N209="nulová",J209,0)</f>
        <v>0</v>
      </c>
      <c r="BJ209" s="18" t="s">
        <v>172</v>
      </c>
      <c r="BK209" s="185">
        <f>ROUND(I209*H209,2)</f>
        <v>0</v>
      </c>
      <c r="BL209" s="18" t="s">
        <v>120</v>
      </c>
      <c r="BM209" s="184" t="s">
        <v>329</v>
      </c>
    </row>
    <row r="210" s="13" customFormat="1">
      <c r="A210" s="13"/>
      <c r="B210" s="186"/>
      <c r="C210" s="13"/>
      <c r="D210" s="187" t="s">
        <v>174</v>
      </c>
      <c r="E210" s="188" t="s">
        <v>1</v>
      </c>
      <c r="F210" s="189" t="s">
        <v>330</v>
      </c>
      <c r="G210" s="13"/>
      <c r="H210" s="190">
        <v>42.692999999999998</v>
      </c>
      <c r="I210" s="191"/>
      <c r="J210" s="13"/>
      <c r="K210" s="13"/>
      <c r="L210" s="186"/>
      <c r="M210" s="192"/>
      <c r="N210" s="193"/>
      <c r="O210" s="193"/>
      <c r="P210" s="193"/>
      <c r="Q210" s="193"/>
      <c r="R210" s="193"/>
      <c r="S210" s="193"/>
      <c r="T210" s="19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8" t="s">
        <v>174</v>
      </c>
      <c r="AU210" s="188" t="s">
        <v>172</v>
      </c>
      <c r="AV210" s="13" t="s">
        <v>172</v>
      </c>
      <c r="AW210" s="13" t="s">
        <v>30</v>
      </c>
      <c r="AX210" s="13" t="s">
        <v>74</v>
      </c>
      <c r="AY210" s="188" t="s">
        <v>164</v>
      </c>
    </row>
    <row r="211" s="13" customFormat="1">
      <c r="A211" s="13"/>
      <c r="B211" s="186"/>
      <c r="C211" s="13"/>
      <c r="D211" s="187" t="s">
        <v>174</v>
      </c>
      <c r="E211" s="188" t="s">
        <v>1</v>
      </c>
      <c r="F211" s="189" t="s">
        <v>331</v>
      </c>
      <c r="G211" s="13"/>
      <c r="H211" s="190">
        <v>-2.6339999999999999</v>
      </c>
      <c r="I211" s="191"/>
      <c r="J211" s="13"/>
      <c r="K211" s="13"/>
      <c r="L211" s="186"/>
      <c r="M211" s="192"/>
      <c r="N211" s="193"/>
      <c r="O211" s="193"/>
      <c r="P211" s="193"/>
      <c r="Q211" s="193"/>
      <c r="R211" s="193"/>
      <c r="S211" s="193"/>
      <c r="T211" s="19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8" t="s">
        <v>174</v>
      </c>
      <c r="AU211" s="188" t="s">
        <v>172</v>
      </c>
      <c r="AV211" s="13" t="s">
        <v>172</v>
      </c>
      <c r="AW211" s="13" t="s">
        <v>30</v>
      </c>
      <c r="AX211" s="13" t="s">
        <v>74</v>
      </c>
      <c r="AY211" s="188" t="s">
        <v>164</v>
      </c>
    </row>
    <row r="212" s="13" customFormat="1">
      <c r="A212" s="13"/>
      <c r="B212" s="186"/>
      <c r="C212" s="13"/>
      <c r="D212" s="187" t="s">
        <v>174</v>
      </c>
      <c r="E212" s="188" t="s">
        <v>1</v>
      </c>
      <c r="F212" s="189" t="s">
        <v>332</v>
      </c>
      <c r="G212" s="13"/>
      <c r="H212" s="190">
        <v>-1.0960000000000001</v>
      </c>
      <c r="I212" s="191"/>
      <c r="J212" s="13"/>
      <c r="K212" s="13"/>
      <c r="L212" s="186"/>
      <c r="M212" s="192"/>
      <c r="N212" s="193"/>
      <c r="O212" s="193"/>
      <c r="P212" s="193"/>
      <c r="Q212" s="193"/>
      <c r="R212" s="193"/>
      <c r="S212" s="193"/>
      <c r="T212" s="19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8" t="s">
        <v>174</v>
      </c>
      <c r="AU212" s="188" t="s">
        <v>172</v>
      </c>
      <c r="AV212" s="13" t="s">
        <v>172</v>
      </c>
      <c r="AW212" s="13" t="s">
        <v>30</v>
      </c>
      <c r="AX212" s="13" t="s">
        <v>74</v>
      </c>
      <c r="AY212" s="188" t="s">
        <v>164</v>
      </c>
    </row>
    <row r="213" s="13" customFormat="1">
      <c r="A213" s="13"/>
      <c r="B213" s="186"/>
      <c r="C213" s="13"/>
      <c r="D213" s="187" t="s">
        <v>174</v>
      </c>
      <c r="E213" s="188" t="s">
        <v>1</v>
      </c>
      <c r="F213" s="189" t="s">
        <v>333</v>
      </c>
      <c r="G213" s="13"/>
      <c r="H213" s="190">
        <v>2.8010000000000002</v>
      </c>
      <c r="I213" s="191"/>
      <c r="J213" s="13"/>
      <c r="K213" s="13"/>
      <c r="L213" s="186"/>
      <c r="M213" s="192"/>
      <c r="N213" s="193"/>
      <c r="O213" s="193"/>
      <c r="P213" s="193"/>
      <c r="Q213" s="193"/>
      <c r="R213" s="193"/>
      <c r="S213" s="193"/>
      <c r="T213" s="19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8" t="s">
        <v>174</v>
      </c>
      <c r="AU213" s="188" t="s">
        <v>172</v>
      </c>
      <c r="AV213" s="13" t="s">
        <v>172</v>
      </c>
      <c r="AW213" s="13" t="s">
        <v>30</v>
      </c>
      <c r="AX213" s="13" t="s">
        <v>74</v>
      </c>
      <c r="AY213" s="188" t="s">
        <v>164</v>
      </c>
    </row>
    <row r="214" s="14" customFormat="1">
      <c r="A214" s="14"/>
      <c r="B214" s="195"/>
      <c r="C214" s="14"/>
      <c r="D214" s="187" t="s">
        <v>174</v>
      </c>
      <c r="E214" s="196" t="s">
        <v>1</v>
      </c>
      <c r="F214" s="197" t="s">
        <v>176</v>
      </c>
      <c r="G214" s="14"/>
      <c r="H214" s="198">
        <v>41.763999999999996</v>
      </c>
      <c r="I214" s="199"/>
      <c r="J214" s="14"/>
      <c r="K214" s="14"/>
      <c r="L214" s="195"/>
      <c r="M214" s="200"/>
      <c r="N214" s="201"/>
      <c r="O214" s="201"/>
      <c r="P214" s="201"/>
      <c r="Q214" s="201"/>
      <c r="R214" s="201"/>
      <c r="S214" s="201"/>
      <c r="T214" s="20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196" t="s">
        <v>174</v>
      </c>
      <c r="AU214" s="196" t="s">
        <v>172</v>
      </c>
      <c r="AV214" s="14" t="s">
        <v>177</v>
      </c>
      <c r="AW214" s="14" t="s">
        <v>30</v>
      </c>
      <c r="AX214" s="14" t="s">
        <v>74</v>
      </c>
      <c r="AY214" s="196" t="s">
        <v>164</v>
      </c>
    </row>
    <row r="215" s="15" customFormat="1">
      <c r="A215" s="15"/>
      <c r="B215" s="203"/>
      <c r="C215" s="15"/>
      <c r="D215" s="187" t="s">
        <v>174</v>
      </c>
      <c r="E215" s="204" t="s">
        <v>1</v>
      </c>
      <c r="F215" s="205" t="s">
        <v>178</v>
      </c>
      <c r="G215" s="15"/>
      <c r="H215" s="206">
        <v>41.763999999999996</v>
      </c>
      <c r="I215" s="207"/>
      <c r="J215" s="15"/>
      <c r="K215" s="15"/>
      <c r="L215" s="203"/>
      <c r="M215" s="208"/>
      <c r="N215" s="209"/>
      <c r="O215" s="209"/>
      <c r="P215" s="209"/>
      <c r="Q215" s="209"/>
      <c r="R215" s="209"/>
      <c r="S215" s="209"/>
      <c r="T215" s="210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04" t="s">
        <v>174</v>
      </c>
      <c r="AU215" s="204" t="s">
        <v>172</v>
      </c>
      <c r="AV215" s="15" t="s">
        <v>171</v>
      </c>
      <c r="AW215" s="15" t="s">
        <v>30</v>
      </c>
      <c r="AX215" s="15" t="s">
        <v>82</v>
      </c>
      <c r="AY215" s="204" t="s">
        <v>164</v>
      </c>
    </row>
    <row r="216" s="2" customFormat="1" ht="24.15" customHeight="1">
      <c r="A216" s="37"/>
      <c r="B216" s="171"/>
      <c r="C216" s="172" t="s">
        <v>338</v>
      </c>
      <c r="D216" s="172" t="s">
        <v>167</v>
      </c>
      <c r="E216" s="173" t="s">
        <v>335</v>
      </c>
      <c r="F216" s="174" t="s">
        <v>336</v>
      </c>
      <c r="G216" s="175" t="s">
        <v>170</v>
      </c>
      <c r="H216" s="176">
        <v>74.084000000000003</v>
      </c>
      <c r="I216" s="177"/>
      <c r="J216" s="178">
        <f>ROUND(I216*H216,2)</f>
        <v>0</v>
      </c>
      <c r="K216" s="179"/>
      <c r="L216" s="38"/>
      <c r="M216" s="180" t="s">
        <v>1</v>
      </c>
      <c r="N216" s="181" t="s">
        <v>40</v>
      </c>
      <c r="O216" s="76"/>
      <c r="P216" s="182">
        <f>O216*H216</f>
        <v>0</v>
      </c>
      <c r="Q216" s="182">
        <v>0.00040000000000000002</v>
      </c>
      <c r="R216" s="182">
        <f>Q216*H216</f>
        <v>0.029633600000000003</v>
      </c>
      <c r="S216" s="182">
        <v>0</v>
      </c>
      <c r="T216" s="18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4" t="s">
        <v>120</v>
      </c>
      <c r="AT216" s="184" t="s">
        <v>167</v>
      </c>
      <c r="AU216" s="184" t="s">
        <v>172</v>
      </c>
      <c r="AY216" s="18" t="s">
        <v>164</v>
      </c>
      <c r="BE216" s="185">
        <f>IF(N216="základná",J216,0)</f>
        <v>0</v>
      </c>
      <c r="BF216" s="185">
        <f>IF(N216="znížená",J216,0)</f>
        <v>0</v>
      </c>
      <c r="BG216" s="185">
        <f>IF(N216="zákl. prenesená",J216,0)</f>
        <v>0</v>
      </c>
      <c r="BH216" s="185">
        <f>IF(N216="zníž. prenesená",J216,0)</f>
        <v>0</v>
      </c>
      <c r="BI216" s="185">
        <f>IF(N216="nulová",J216,0)</f>
        <v>0</v>
      </c>
      <c r="BJ216" s="18" t="s">
        <v>172</v>
      </c>
      <c r="BK216" s="185">
        <f>ROUND(I216*H216,2)</f>
        <v>0</v>
      </c>
      <c r="BL216" s="18" t="s">
        <v>120</v>
      </c>
      <c r="BM216" s="184" t="s">
        <v>337</v>
      </c>
    </row>
    <row r="217" s="13" customFormat="1">
      <c r="A217" s="13"/>
      <c r="B217" s="186"/>
      <c r="C217" s="13"/>
      <c r="D217" s="187" t="s">
        <v>174</v>
      </c>
      <c r="E217" s="188" t="s">
        <v>1</v>
      </c>
      <c r="F217" s="189" t="s">
        <v>175</v>
      </c>
      <c r="G217" s="13"/>
      <c r="H217" s="190">
        <v>74.084000000000003</v>
      </c>
      <c r="I217" s="191"/>
      <c r="J217" s="13"/>
      <c r="K217" s="13"/>
      <c r="L217" s="186"/>
      <c r="M217" s="192"/>
      <c r="N217" s="193"/>
      <c r="O217" s="193"/>
      <c r="P217" s="193"/>
      <c r="Q217" s="193"/>
      <c r="R217" s="193"/>
      <c r="S217" s="193"/>
      <c r="T217" s="19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8" t="s">
        <v>174</v>
      </c>
      <c r="AU217" s="188" t="s">
        <v>172</v>
      </c>
      <c r="AV217" s="13" t="s">
        <v>172</v>
      </c>
      <c r="AW217" s="13" t="s">
        <v>30</v>
      </c>
      <c r="AX217" s="13" t="s">
        <v>74</v>
      </c>
      <c r="AY217" s="188" t="s">
        <v>164</v>
      </c>
    </row>
    <row r="218" s="14" customFormat="1">
      <c r="A218" s="14"/>
      <c r="B218" s="195"/>
      <c r="C218" s="14"/>
      <c r="D218" s="187" t="s">
        <v>174</v>
      </c>
      <c r="E218" s="196" t="s">
        <v>1</v>
      </c>
      <c r="F218" s="197" t="s">
        <v>176</v>
      </c>
      <c r="G218" s="14"/>
      <c r="H218" s="198">
        <v>74.084000000000003</v>
      </c>
      <c r="I218" s="199"/>
      <c r="J218" s="14"/>
      <c r="K218" s="14"/>
      <c r="L218" s="195"/>
      <c r="M218" s="200"/>
      <c r="N218" s="201"/>
      <c r="O218" s="201"/>
      <c r="P218" s="201"/>
      <c r="Q218" s="201"/>
      <c r="R218" s="201"/>
      <c r="S218" s="201"/>
      <c r="T218" s="20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196" t="s">
        <v>174</v>
      </c>
      <c r="AU218" s="196" t="s">
        <v>172</v>
      </c>
      <c r="AV218" s="14" t="s">
        <v>177</v>
      </c>
      <c r="AW218" s="14" t="s">
        <v>30</v>
      </c>
      <c r="AX218" s="14" t="s">
        <v>74</v>
      </c>
      <c r="AY218" s="196" t="s">
        <v>164</v>
      </c>
    </row>
    <row r="219" s="15" customFormat="1">
      <c r="A219" s="15"/>
      <c r="B219" s="203"/>
      <c r="C219" s="15"/>
      <c r="D219" s="187" t="s">
        <v>174</v>
      </c>
      <c r="E219" s="204" t="s">
        <v>1</v>
      </c>
      <c r="F219" s="205" t="s">
        <v>178</v>
      </c>
      <c r="G219" s="15"/>
      <c r="H219" s="206">
        <v>74.084000000000003</v>
      </c>
      <c r="I219" s="207"/>
      <c r="J219" s="15"/>
      <c r="K219" s="15"/>
      <c r="L219" s="203"/>
      <c r="M219" s="208"/>
      <c r="N219" s="209"/>
      <c r="O219" s="209"/>
      <c r="P219" s="209"/>
      <c r="Q219" s="209"/>
      <c r="R219" s="209"/>
      <c r="S219" s="209"/>
      <c r="T219" s="210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04" t="s">
        <v>174</v>
      </c>
      <c r="AU219" s="204" t="s">
        <v>172</v>
      </c>
      <c r="AV219" s="15" t="s">
        <v>171</v>
      </c>
      <c r="AW219" s="15" t="s">
        <v>30</v>
      </c>
      <c r="AX219" s="15" t="s">
        <v>82</v>
      </c>
      <c r="AY219" s="204" t="s">
        <v>164</v>
      </c>
    </row>
    <row r="220" s="2" customFormat="1" ht="24.15" customHeight="1">
      <c r="A220" s="37"/>
      <c r="B220" s="171"/>
      <c r="C220" s="172" t="s">
        <v>343</v>
      </c>
      <c r="D220" s="172" t="s">
        <v>167</v>
      </c>
      <c r="E220" s="173" t="s">
        <v>339</v>
      </c>
      <c r="F220" s="174" t="s">
        <v>340</v>
      </c>
      <c r="G220" s="175" t="s">
        <v>170</v>
      </c>
      <c r="H220" s="176">
        <v>67.649000000000001</v>
      </c>
      <c r="I220" s="177"/>
      <c r="J220" s="178">
        <f>ROUND(I220*H220,2)</f>
        <v>0</v>
      </c>
      <c r="K220" s="179"/>
      <c r="L220" s="38"/>
      <c r="M220" s="180" t="s">
        <v>1</v>
      </c>
      <c r="N220" s="181" t="s">
        <v>40</v>
      </c>
      <c r="O220" s="76"/>
      <c r="P220" s="182">
        <f>O220*H220</f>
        <v>0</v>
      </c>
      <c r="Q220" s="182">
        <v>0.00040000000000000002</v>
      </c>
      <c r="R220" s="182">
        <f>Q220*H220</f>
        <v>0.027059600000000003</v>
      </c>
      <c r="S220" s="182">
        <v>0</v>
      </c>
      <c r="T220" s="18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4" t="s">
        <v>120</v>
      </c>
      <c r="AT220" s="184" t="s">
        <v>167</v>
      </c>
      <c r="AU220" s="184" t="s">
        <v>172</v>
      </c>
      <c r="AY220" s="18" t="s">
        <v>164</v>
      </c>
      <c r="BE220" s="185">
        <f>IF(N220="základná",J220,0)</f>
        <v>0</v>
      </c>
      <c r="BF220" s="185">
        <f>IF(N220="znížená",J220,0)</f>
        <v>0</v>
      </c>
      <c r="BG220" s="185">
        <f>IF(N220="zákl. prenesená",J220,0)</f>
        <v>0</v>
      </c>
      <c r="BH220" s="185">
        <f>IF(N220="zníž. prenesená",J220,0)</f>
        <v>0</v>
      </c>
      <c r="BI220" s="185">
        <f>IF(N220="nulová",J220,0)</f>
        <v>0</v>
      </c>
      <c r="BJ220" s="18" t="s">
        <v>172</v>
      </c>
      <c r="BK220" s="185">
        <f>ROUND(I220*H220,2)</f>
        <v>0</v>
      </c>
      <c r="BL220" s="18" t="s">
        <v>120</v>
      </c>
      <c r="BM220" s="184" t="s">
        <v>341</v>
      </c>
    </row>
    <row r="221" s="13" customFormat="1">
      <c r="A221" s="13"/>
      <c r="B221" s="186"/>
      <c r="C221" s="13"/>
      <c r="D221" s="187" t="s">
        <v>174</v>
      </c>
      <c r="E221" s="188" t="s">
        <v>1</v>
      </c>
      <c r="F221" s="189" t="s">
        <v>342</v>
      </c>
      <c r="G221" s="13"/>
      <c r="H221" s="190">
        <v>67.649000000000001</v>
      </c>
      <c r="I221" s="191"/>
      <c r="J221" s="13"/>
      <c r="K221" s="13"/>
      <c r="L221" s="186"/>
      <c r="M221" s="192"/>
      <c r="N221" s="193"/>
      <c r="O221" s="193"/>
      <c r="P221" s="193"/>
      <c r="Q221" s="193"/>
      <c r="R221" s="193"/>
      <c r="S221" s="193"/>
      <c r="T221" s="19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8" t="s">
        <v>174</v>
      </c>
      <c r="AU221" s="188" t="s">
        <v>172</v>
      </c>
      <c r="AV221" s="13" t="s">
        <v>172</v>
      </c>
      <c r="AW221" s="13" t="s">
        <v>30</v>
      </c>
      <c r="AX221" s="13" t="s">
        <v>74</v>
      </c>
      <c r="AY221" s="188" t="s">
        <v>164</v>
      </c>
    </row>
    <row r="222" s="14" customFormat="1">
      <c r="A222" s="14"/>
      <c r="B222" s="195"/>
      <c r="C222" s="14"/>
      <c r="D222" s="187" t="s">
        <v>174</v>
      </c>
      <c r="E222" s="196" t="s">
        <v>1</v>
      </c>
      <c r="F222" s="197" t="s">
        <v>176</v>
      </c>
      <c r="G222" s="14"/>
      <c r="H222" s="198">
        <v>67.649000000000001</v>
      </c>
      <c r="I222" s="199"/>
      <c r="J222" s="14"/>
      <c r="K222" s="14"/>
      <c r="L222" s="195"/>
      <c r="M222" s="200"/>
      <c r="N222" s="201"/>
      <c r="O222" s="201"/>
      <c r="P222" s="201"/>
      <c r="Q222" s="201"/>
      <c r="R222" s="201"/>
      <c r="S222" s="201"/>
      <c r="T222" s="20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196" t="s">
        <v>174</v>
      </c>
      <c r="AU222" s="196" t="s">
        <v>172</v>
      </c>
      <c r="AV222" s="14" t="s">
        <v>177</v>
      </c>
      <c r="AW222" s="14" t="s">
        <v>30</v>
      </c>
      <c r="AX222" s="14" t="s">
        <v>74</v>
      </c>
      <c r="AY222" s="196" t="s">
        <v>164</v>
      </c>
    </row>
    <row r="223" s="15" customFormat="1">
      <c r="A223" s="15"/>
      <c r="B223" s="203"/>
      <c r="C223" s="15"/>
      <c r="D223" s="187" t="s">
        <v>174</v>
      </c>
      <c r="E223" s="204" t="s">
        <v>1</v>
      </c>
      <c r="F223" s="205" t="s">
        <v>178</v>
      </c>
      <c r="G223" s="15"/>
      <c r="H223" s="206">
        <v>67.649000000000001</v>
      </c>
      <c r="I223" s="207"/>
      <c r="J223" s="15"/>
      <c r="K223" s="15"/>
      <c r="L223" s="203"/>
      <c r="M223" s="208"/>
      <c r="N223" s="209"/>
      <c r="O223" s="209"/>
      <c r="P223" s="209"/>
      <c r="Q223" s="209"/>
      <c r="R223" s="209"/>
      <c r="S223" s="209"/>
      <c r="T223" s="210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04" t="s">
        <v>174</v>
      </c>
      <c r="AU223" s="204" t="s">
        <v>172</v>
      </c>
      <c r="AV223" s="15" t="s">
        <v>171</v>
      </c>
      <c r="AW223" s="15" t="s">
        <v>30</v>
      </c>
      <c r="AX223" s="15" t="s">
        <v>82</v>
      </c>
      <c r="AY223" s="204" t="s">
        <v>164</v>
      </c>
    </row>
    <row r="224" s="2" customFormat="1" ht="14.4" customHeight="1">
      <c r="A224" s="37"/>
      <c r="B224" s="171"/>
      <c r="C224" s="172" t="s">
        <v>349</v>
      </c>
      <c r="D224" s="172" t="s">
        <v>167</v>
      </c>
      <c r="E224" s="173" t="s">
        <v>344</v>
      </c>
      <c r="F224" s="174" t="s">
        <v>345</v>
      </c>
      <c r="G224" s="175" t="s">
        <v>170</v>
      </c>
      <c r="H224" s="176">
        <v>23.57</v>
      </c>
      <c r="I224" s="177"/>
      <c r="J224" s="178">
        <f>ROUND(I224*H224,2)</f>
        <v>0</v>
      </c>
      <c r="K224" s="179"/>
      <c r="L224" s="38"/>
      <c r="M224" s="180" t="s">
        <v>1</v>
      </c>
      <c r="N224" s="181" t="s">
        <v>40</v>
      </c>
      <c r="O224" s="76"/>
      <c r="P224" s="182">
        <f>O224*H224</f>
        <v>0</v>
      </c>
      <c r="Q224" s="182">
        <v>6.9999999999999994E-05</v>
      </c>
      <c r="R224" s="182">
        <f>Q224*H224</f>
        <v>0.0016498999999999999</v>
      </c>
      <c r="S224" s="182">
        <v>0</v>
      </c>
      <c r="T224" s="18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120</v>
      </c>
      <c r="AT224" s="184" t="s">
        <v>167</v>
      </c>
      <c r="AU224" s="184" t="s">
        <v>172</v>
      </c>
      <c r="AY224" s="18" t="s">
        <v>164</v>
      </c>
      <c r="BE224" s="185">
        <f>IF(N224="základná",J224,0)</f>
        <v>0</v>
      </c>
      <c r="BF224" s="185">
        <f>IF(N224="znížená",J224,0)</f>
        <v>0</v>
      </c>
      <c r="BG224" s="185">
        <f>IF(N224="zákl. prenesená",J224,0)</f>
        <v>0</v>
      </c>
      <c r="BH224" s="185">
        <f>IF(N224="zníž. prenesená",J224,0)</f>
        <v>0</v>
      </c>
      <c r="BI224" s="185">
        <f>IF(N224="nulová",J224,0)</f>
        <v>0</v>
      </c>
      <c r="BJ224" s="18" t="s">
        <v>172</v>
      </c>
      <c r="BK224" s="185">
        <f>ROUND(I224*H224,2)</f>
        <v>0</v>
      </c>
      <c r="BL224" s="18" t="s">
        <v>120</v>
      </c>
      <c r="BM224" s="184" t="s">
        <v>346</v>
      </c>
    </row>
    <row r="225" s="13" customFormat="1">
      <c r="A225" s="13"/>
      <c r="B225" s="186"/>
      <c r="C225" s="13"/>
      <c r="D225" s="187" t="s">
        <v>174</v>
      </c>
      <c r="E225" s="188" t="s">
        <v>1</v>
      </c>
      <c r="F225" s="189" t="s">
        <v>322</v>
      </c>
      <c r="G225" s="13"/>
      <c r="H225" s="190">
        <v>22.32</v>
      </c>
      <c r="I225" s="191"/>
      <c r="J225" s="13"/>
      <c r="K225" s="13"/>
      <c r="L225" s="186"/>
      <c r="M225" s="192"/>
      <c r="N225" s="193"/>
      <c r="O225" s="193"/>
      <c r="P225" s="193"/>
      <c r="Q225" s="193"/>
      <c r="R225" s="193"/>
      <c r="S225" s="193"/>
      <c r="T225" s="19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8" t="s">
        <v>174</v>
      </c>
      <c r="AU225" s="188" t="s">
        <v>172</v>
      </c>
      <c r="AV225" s="13" t="s">
        <v>172</v>
      </c>
      <c r="AW225" s="13" t="s">
        <v>30</v>
      </c>
      <c r="AX225" s="13" t="s">
        <v>74</v>
      </c>
      <c r="AY225" s="188" t="s">
        <v>164</v>
      </c>
    </row>
    <row r="226" s="14" customFormat="1">
      <c r="A226" s="14"/>
      <c r="B226" s="195"/>
      <c r="C226" s="14"/>
      <c r="D226" s="187" t="s">
        <v>174</v>
      </c>
      <c r="E226" s="196" t="s">
        <v>1</v>
      </c>
      <c r="F226" s="197" t="s">
        <v>323</v>
      </c>
      <c r="G226" s="14"/>
      <c r="H226" s="198">
        <v>22.32</v>
      </c>
      <c r="I226" s="199"/>
      <c r="J226" s="14"/>
      <c r="K226" s="14"/>
      <c r="L226" s="195"/>
      <c r="M226" s="200"/>
      <c r="N226" s="201"/>
      <c r="O226" s="201"/>
      <c r="P226" s="201"/>
      <c r="Q226" s="201"/>
      <c r="R226" s="201"/>
      <c r="S226" s="201"/>
      <c r="T226" s="20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196" t="s">
        <v>174</v>
      </c>
      <c r="AU226" s="196" t="s">
        <v>172</v>
      </c>
      <c r="AV226" s="14" t="s">
        <v>177</v>
      </c>
      <c r="AW226" s="14" t="s">
        <v>30</v>
      </c>
      <c r="AX226" s="14" t="s">
        <v>74</v>
      </c>
      <c r="AY226" s="196" t="s">
        <v>164</v>
      </c>
    </row>
    <row r="227" s="13" customFormat="1">
      <c r="A227" s="13"/>
      <c r="B227" s="186"/>
      <c r="C227" s="13"/>
      <c r="D227" s="187" t="s">
        <v>174</v>
      </c>
      <c r="E227" s="188" t="s">
        <v>1</v>
      </c>
      <c r="F227" s="189" t="s">
        <v>324</v>
      </c>
      <c r="G227" s="13"/>
      <c r="H227" s="190">
        <v>1.25</v>
      </c>
      <c r="I227" s="191"/>
      <c r="J227" s="13"/>
      <c r="K227" s="13"/>
      <c r="L227" s="186"/>
      <c r="M227" s="192"/>
      <c r="N227" s="193"/>
      <c r="O227" s="193"/>
      <c r="P227" s="193"/>
      <c r="Q227" s="193"/>
      <c r="R227" s="193"/>
      <c r="S227" s="193"/>
      <c r="T227" s="19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8" t="s">
        <v>174</v>
      </c>
      <c r="AU227" s="188" t="s">
        <v>172</v>
      </c>
      <c r="AV227" s="13" t="s">
        <v>172</v>
      </c>
      <c r="AW227" s="13" t="s">
        <v>30</v>
      </c>
      <c r="AX227" s="13" t="s">
        <v>74</v>
      </c>
      <c r="AY227" s="188" t="s">
        <v>164</v>
      </c>
    </row>
    <row r="228" s="14" customFormat="1">
      <c r="A228" s="14"/>
      <c r="B228" s="195"/>
      <c r="C228" s="14"/>
      <c r="D228" s="187" t="s">
        <v>174</v>
      </c>
      <c r="E228" s="196" t="s">
        <v>1</v>
      </c>
      <c r="F228" s="197" t="s">
        <v>325</v>
      </c>
      <c r="G228" s="14"/>
      <c r="H228" s="198">
        <v>1.25</v>
      </c>
      <c r="I228" s="199"/>
      <c r="J228" s="14"/>
      <c r="K228" s="14"/>
      <c r="L228" s="195"/>
      <c r="M228" s="200"/>
      <c r="N228" s="201"/>
      <c r="O228" s="201"/>
      <c r="P228" s="201"/>
      <c r="Q228" s="201"/>
      <c r="R228" s="201"/>
      <c r="S228" s="201"/>
      <c r="T228" s="20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96" t="s">
        <v>174</v>
      </c>
      <c r="AU228" s="196" t="s">
        <v>172</v>
      </c>
      <c r="AV228" s="14" t="s">
        <v>177</v>
      </c>
      <c r="AW228" s="14" t="s">
        <v>30</v>
      </c>
      <c r="AX228" s="14" t="s">
        <v>74</v>
      </c>
      <c r="AY228" s="196" t="s">
        <v>164</v>
      </c>
    </row>
    <row r="229" s="15" customFormat="1">
      <c r="A229" s="15"/>
      <c r="B229" s="203"/>
      <c r="C229" s="15"/>
      <c r="D229" s="187" t="s">
        <v>174</v>
      </c>
      <c r="E229" s="204" t="s">
        <v>1</v>
      </c>
      <c r="F229" s="205" t="s">
        <v>178</v>
      </c>
      <c r="G229" s="15"/>
      <c r="H229" s="206">
        <v>23.57</v>
      </c>
      <c r="I229" s="207"/>
      <c r="J229" s="15"/>
      <c r="K229" s="15"/>
      <c r="L229" s="203"/>
      <c r="M229" s="208"/>
      <c r="N229" s="209"/>
      <c r="O229" s="209"/>
      <c r="P229" s="209"/>
      <c r="Q229" s="209"/>
      <c r="R229" s="209"/>
      <c r="S229" s="209"/>
      <c r="T229" s="210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4" t="s">
        <v>174</v>
      </c>
      <c r="AU229" s="204" t="s">
        <v>172</v>
      </c>
      <c r="AV229" s="15" t="s">
        <v>171</v>
      </c>
      <c r="AW229" s="15" t="s">
        <v>30</v>
      </c>
      <c r="AX229" s="15" t="s">
        <v>82</v>
      </c>
      <c r="AY229" s="204" t="s">
        <v>164</v>
      </c>
    </row>
    <row r="230" s="12" customFormat="1" ht="22.8" customHeight="1">
      <c r="A230" s="12"/>
      <c r="B230" s="158"/>
      <c r="C230" s="12"/>
      <c r="D230" s="159" t="s">
        <v>73</v>
      </c>
      <c r="E230" s="169" t="s">
        <v>347</v>
      </c>
      <c r="F230" s="169" t="s">
        <v>348</v>
      </c>
      <c r="G230" s="12"/>
      <c r="H230" s="12"/>
      <c r="I230" s="161"/>
      <c r="J230" s="170">
        <f>BK230</f>
        <v>0</v>
      </c>
      <c r="K230" s="12"/>
      <c r="L230" s="158"/>
      <c r="M230" s="163"/>
      <c r="N230" s="164"/>
      <c r="O230" s="164"/>
      <c r="P230" s="165">
        <f>SUM(P231:P236)</f>
        <v>0</v>
      </c>
      <c r="Q230" s="164"/>
      <c r="R230" s="165">
        <f>SUM(R231:R236)</f>
        <v>0.029462300000000004</v>
      </c>
      <c r="S230" s="164"/>
      <c r="T230" s="166">
        <f>SUM(T231:T236)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59" t="s">
        <v>172</v>
      </c>
      <c r="AT230" s="167" t="s">
        <v>73</v>
      </c>
      <c r="AU230" s="167" t="s">
        <v>82</v>
      </c>
      <c r="AY230" s="159" t="s">
        <v>164</v>
      </c>
      <c r="BK230" s="168">
        <f>SUM(BK231:BK236)</f>
        <v>0</v>
      </c>
    </row>
    <row r="231" s="2" customFormat="1" ht="24.15" customHeight="1">
      <c r="A231" s="37"/>
      <c r="B231" s="171"/>
      <c r="C231" s="172" t="s">
        <v>355</v>
      </c>
      <c r="D231" s="172" t="s">
        <v>167</v>
      </c>
      <c r="E231" s="173" t="s">
        <v>350</v>
      </c>
      <c r="F231" s="174" t="s">
        <v>351</v>
      </c>
      <c r="G231" s="175" t="s">
        <v>170</v>
      </c>
      <c r="H231" s="176">
        <v>183.49700000000001</v>
      </c>
      <c r="I231" s="177"/>
      <c r="J231" s="178">
        <f>ROUND(I231*H231,2)</f>
        <v>0</v>
      </c>
      <c r="K231" s="179"/>
      <c r="L231" s="38"/>
      <c r="M231" s="180" t="s">
        <v>1</v>
      </c>
      <c r="N231" s="181" t="s">
        <v>40</v>
      </c>
      <c r="O231" s="76"/>
      <c r="P231" s="182">
        <f>O231*H231</f>
        <v>0</v>
      </c>
      <c r="Q231" s="182">
        <v>0.00010000000000000001</v>
      </c>
      <c r="R231" s="182">
        <f>Q231*H231</f>
        <v>0.018349700000000004</v>
      </c>
      <c r="S231" s="182">
        <v>0</v>
      </c>
      <c r="T231" s="18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4" t="s">
        <v>120</v>
      </c>
      <c r="AT231" s="184" t="s">
        <v>167</v>
      </c>
      <c r="AU231" s="184" t="s">
        <v>172</v>
      </c>
      <c r="AY231" s="18" t="s">
        <v>164</v>
      </c>
      <c r="BE231" s="185">
        <f>IF(N231="základná",J231,0)</f>
        <v>0</v>
      </c>
      <c r="BF231" s="185">
        <f>IF(N231="znížená",J231,0)</f>
        <v>0</v>
      </c>
      <c r="BG231" s="185">
        <f>IF(N231="zákl. prenesená",J231,0)</f>
        <v>0</v>
      </c>
      <c r="BH231" s="185">
        <f>IF(N231="zníž. prenesená",J231,0)</f>
        <v>0</v>
      </c>
      <c r="BI231" s="185">
        <f>IF(N231="nulová",J231,0)</f>
        <v>0</v>
      </c>
      <c r="BJ231" s="18" t="s">
        <v>172</v>
      </c>
      <c r="BK231" s="185">
        <f>ROUND(I231*H231,2)</f>
        <v>0</v>
      </c>
      <c r="BL231" s="18" t="s">
        <v>120</v>
      </c>
      <c r="BM231" s="184" t="s">
        <v>352</v>
      </c>
    </row>
    <row r="232" s="13" customFormat="1">
      <c r="A232" s="13"/>
      <c r="B232" s="186"/>
      <c r="C232" s="13"/>
      <c r="D232" s="187" t="s">
        <v>174</v>
      </c>
      <c r="E232" s="188" t="s">
        <v>1</v>
      </c>
      <c r="F232" s="189" t="s">
        <v>353</v>
      </c>
      <c r="G232" s="13"/>
      <c r="H232" s="190">
        <v>74.084000000000003</v>
      </c>
      <c r="I232" s="191"/>
      <c r="J232" s="13"/>
      <c r="K232" s="13"/>
      <c r="L232" s="186"/>
      <c r="M232" s="192"/>
      <c r="N232" s="193"/>
      <c r="O232" s="193"/>
      <c r="P232" s="193"/>
      <c r="Q232" s="193"/>
      <c r="R232" s="193"/>
      <c r="S232" s="193"/>
      <c r="T232" s="19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8" t="s">
        <v>174</v>
      </c>
      <c r="AU232" s="188" t="s">
        <v>172</v>
      </c>
      <c r="AV232" s="13" t="s">
        <v>172</v>
      </c>
      <c r="AW232" s="13" t="s">
        <v>30</v>
      </c>
      <c r="AX232" s="13" t="s">
        <v>74</v>
      </c>
      <c r="AY232" s="188" t="s">
        <v>164</v>
      </c>
    </row>
    <row r="233" s="13" customFormat="1">
      <c r="A233" s="13"/>
      <c r="B233" s="186"/>
      <c r="C233" s="13"/>
      <c r="D233" s="187" t="s">
        <v>174</v>
      </c>
      <c r="E233" s="188" t="s">
        <v>1</v>
      </c>
      <c r="F233" s="189" t="s">
        <v>354</v>
      </c>
      <c r="G233" s="13"/>
      <c r="H233" s="190">
        <v>109.413</v>
      </c>
      <c r="I233" s="191"/>
      <c r="J233" s="13"/>
      <c r="K233" s="13"/>
      <c r="L233" s="186"/>
      <c r="M233" s="192"/>
      <c r="N233" s="193"/>
      <c r="O233" s="193"/>
      <c r="P233" s="193"/>
      <c r="Q233" s="193"/>
      <c r="R233" s="193"/>
      <c r="S233" s="193"/>
      <c r="T233" s="19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8" t="s">
        <v>174</v>
      </c>
      <c r="AU233" s="188" t="s">
        <v>172</v>
      </c>
      <c r="AV233" s="13" t="s">
        <v>172</v>
      </c>
      <c r="AW233" s="13" t="s">
        <v>30</v>
      </c>
      <c r="AX233" s="13" t="s">
        <v>74</v>
      </c>
      <c r="AY233" s="188" t="s">
        <v>164</v>
      </c>
    </row>
    <row r="234" s="14" customFormat="1">
      <c r="A234" s="14"/>
      <c r="B234" s="195"/>
      <c r="C234" s="14"/>
      <c r="D234" s="187" t="s">
        <v>174</v>
      </c>
      <c r="E234" s="196" t="s">
        <v>1</v>
      </c>
      <c r="F234" s="197" t="s">
        <v>176</v>
      </c>
      <c r="G234" s="14"/>
      <c r="H234" s="198">
        <v>183.49700000000001</v>
      </c>
      <c r="I234" s="199"/>
      <c r="J234" s="14"/>
      <c r="K234" s="14"/>
      <c r="L234" s="195"/>
      <c r="M234" s="200"/>
      <c r="N234" s="201"/>
      <c r="O234" s="201"/>
      <c r="P234" s="201"/>
      <c r="Q234" s="201"/>
      <c r="R234" s="201"/>
      <c r="S234" s="201"/>
      <c r="T234" s="20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6" t="s">
        <v>174</v>
      </c>
      <c r="AU234" s="196" t="s">
        <v>172</v>
      </c>
      <c r="AV234" s="14" t="s">
        <v>177</v>
      </c>
      <c r="AW234" s="14" t="s">
        <v>30</v>
      </c>
      <c r="AX234" s="14" t="s">
        <v>74</v>
      </c>
      <c r="AY234" s="196" t="s">
        <v>164</v>
      </c>
    </row>
    <row r="235" s="15" customFormat="1">
      <c r="A235" s="15"/>
      <c r="B235" s="203"/>
      <c r="C235" s="15"/>
      <c r="D235" s="187" t="s">
        <v>174</v>
      </c>
      <c r="E235" s="204" t="s">
        <v>1</v>
      </c>
      <c r="F235" s="205" t="s">
        <v>178</v>
      </c>
      <c r="G235" s="15"/>
      <c r="H235" s="206">
        <v>183.49700000000001</v>
      </c>
      <c r="I235" s="207"/>
      <c r="J235" s="15"/>
      <c r="K235" s="15"/>
      <c r="L235" s="203"/>
      <c r="M235" s="208"/>
      <c r="N235" s="209"/>
      <c r="O235" s="209"/>
      <c r="P235" s="209"/>
      <c r="Q235" s="209"/>
      <c r="R235" s="209"/>
      <c r="S235" s="209"/>
      <c r="T235" s="210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04" t="s">
        <v>174</v>
      </c>
      <c r="AU235" s="204" t="s">
        <v>172</v>
      </c>
      <c r="AV235" s="15" t="s">
        <v>171</v>
      </c>
      <c r="AW235" s="15" t="s">
        <v>30</v>
      </c>
      <c r="AX235" s="15" t="s">
        <v>82</v>
      </c>
      <c r="AY235" s="204" t="s">
        <v>164</v>
      </c>
    </row>
    <row r="236" s="2" customFormat="1" ht="24.15" customHeight="1">
      <c r="A236" s="37"/>
      <c r="B236" s="171"/>
      <c r="C236" s="172" t="s">
        <v>399</v>
      </c>
      <c r="D236" s="172" t="s">
        <v>167</v>
      </c>
      <c r="E236" s="173" t="s">
        <v>356</v>
      </c>
      <c r="F236" s="174" t="s">
        <v>357</v>
      </c>
      <c r="G236" s="175" t="s">
        <v>170</v>
      </c>
      <c r="H236" s="176">
        <v>74.084000000000003</v>
      </c>
      <c r="I236" s="177"/>
      <c r="J236" s="178">
        <f>ROUND(I236*H236,2)</f>
        <v>0</v>
      </c>
      <c r="K236" s="179"/>
      <c r="L236" s="38"/>
      <c r="M236" s="180" t="s">
        <v>1</v>
      </c>
      <c r="N236" s="181" t="s">
        <v>40</v>
      </c>
      <c r="O236" s="76"/>
      <c r="P236" s="182">
        <f>O236*H236</f>
        <v>0</v>
      </c>
      <c r="Q236" s="182">
        <v>0.00014999999999999999</v>
      </c>
      <c r="R236" s="182">
        <f>Q236*H236</f>
        <v>0.0111126</v>
      </c>
      <c r="S236" s="182">
        <v>0</v>
      </c>
      <c r="T236" s="183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4" t="s">
        <v>120</v>
      </c>
      <c r="AT236" s="184" t="s">
        <v>167</v>
      </c>
      <c r="AU236" s="184" t="s">
        <v>172</v>
      </c>
      <c r="AY236" s="18" t="s">
        <v>164</v>
      </c>
      <c r="BE236" s="185">
        <f>IF(N236="základná",J236,0)</f>
        <v>0</v>
      </c>
      <c r="BF236" s="185">
        <f>IF(N236="znížená",J236,0)</f>
        <v>0</v>
      </c>
      <c r="BG236" s="185">
        <f>IF(N236="zákl. prenesená",J236,0)</f>
        <v>0</v>
      </c>
      <c r="BH236" s="185">
        <f>IF(N236="zníž. prenesená",J236,0)</f>
        <v>0</v>
      </c>
      <c r="BI236" s="185">
        <f>IF(N236="nulová",J236,0)</f>
        <v>0</v>
      </c>
      <c r="BJ236" s="18" t="s">
        <v>172</v>
      </c>
      <c r="BK236" s="185">
        <f>ROUND(I236*H236,2)</f>
        <v>0</v>
      </c>
      <c r="BL236" s="18" t="s">
        <v>120</v>
      </c>
      <c r="BM236" s="184" t="s">
        <v>358</v>
      </c>
    </row>
    <row r="237" s="12" customFormat="1" ht="25.92" customHeight="1">
      <c r="A237" s="12"/>
      <c r="B237" s="158"/>
      <c r="C237" s="12"/>
      <c r="D237" s="159" t="s">
        <v>73</v>
      </c>
      <c r="E237" s="160" t="s">
        <v>245</v>
      </c>
      <c r="F237" s="160" t="s">
        <v>403</v>
      </c>
      <c r="G237" s="12"/>
      <c r="H237" s="12"/>
      <c r="I237" s="161"/>
      <c r="J237" s="162">
        <f>BK237</f>
        <v>0</v>
      </c>
      <c r="K237" s="12"/>
      <c r="L237" s="158"/>
      <c r="M237" s="163"/>
      <c r="N237" s="164"/>
      <c r="O237" s="164"/>
      <c r="P237" s="165">
        <f>P238</f>
        <v>0</v>
      </c>
      <c r="Q237" s="164"/>
      <c r="R237" s="165">
        <f>R238</f>
        <v>0.104</v>
      </c>
      <c r="S237" s="164"/>
      <c r="T237" s="166">
        <f>T238</f>
        <v>0.040000000000000001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59" t="s">
        <v>177</v>
      </c>
      <c r="AT237" s="167" t="s">
        <v>73</v>
      </c>
      <c r="AU237" s="167" t="s">
        <v>74</v>
      </c>
      <c r="AY237" s="159" t="s">
        <v>164</v>
      </c>
      <c r="BK237" s="168">
        <f>BK238</f>
        <v>0</v>
      </c>
    </row>
    <row r="238" s="12" customFormat="1" ht="22.8" customHeight="1">
      <c r="A238" s="12"/>
      <c r="B238" s="158"/>
      <c r="C238" s="12"/>
      <c r="D238" s="159" t="s">
        <v>73</v>
      </c>
      <c r="E238" s="169" t="s">
        <v>404</v>
      </c>
      <c r="F238" s="169" t="s">
        <v>405</v>
      </c>
      <c r="G238" s="12"/>
      <c r="H238" s="12"/>
      <c r="I238" s="161"/>
      <c r="J238" s="170">
        <f>BK238</f>
        <v>0</v>
      </c>
      <c r="K238" s="12"/>
      <c r="L238" s="158"/>
      <c r="M238" s="163"/>
      <c r="N238" s="164"/>
      <c r="O238" s="164"/>
      <c r="P238" s="165">
        <f>SUM(P239:P242)</f>
        <v>0</v>
      </c>
      <c r="Q238" s="164"/>
      <c r="R238" s="165">
        <f>SUM(R239:R242)</f>
        <v>0.104</v>
      </c>
      <c r="S238" s="164"/>
      <c r="T238" s="166">
        <f>SUM(T239:T242)</f>
        <v>0.040000000000000001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159" t="s">
        <v>177</v>
      </c>
      <c r="AT238" s="167" t="s">
        <v>73</v>
      </c>
      <c r="AU238" s="167" t="s">
        <v>82</v>
      </c>
      <c r="AY238" s="159" t="s">
        <v>164</v>
      </c>
      <c r="BK238" s="168">
        <f>SUM(BK239:BK242)</f>
        <v>0</v>
      </c>
    </row>
    <row r="239" s="2" customFormat="1" ht="24.15" customHeight="1">
      <c r="A239" s="37"/>
      <c r="B239" s="171"/>
      <c r="C239" s="172" t="s">
        <v>402</v>
      </c>
      <c r="D239" s="172" t="s">
        <v>167</v>
      </c>
      <c r="E239" s="173" t="s">
        <v>407</v>
      </c>
      <c r="F239" s="174" t="s">
        <v>408</v>
      </c>
      <c r="G239" s="175" t="s">
        <v>227</v>
      </c>
      <c r="H239" s="176">
        <v>8</v>
      </c>
      <c r="I239" s="177"/>
      <c r="J239" s="178">
        <f>ROUND(I239*H239,2)</f>
        <v>0</v>
      </c>
      <c r="K239" s="179"/>
      <c r="L239" s="38"/>
      <c r="M239" s="180" t="s">
        <v>1</v>
      </c>
      <c r="N239" s="181" t="s">
        <v>40</v>
      </c>
      <c r="O239" s="76"/>
      <c r="P239" s="182">
        <f>O239*H239</f>
        <v>0</v>
      </c>
      <c r="Q239" s="182">
        <v>0</v>
      </c>
      <c r="R239" s="182">
        <f>Q239*H239</f>
        <v>0</v>
      </c>
      <c r="S239" s="182">
        <v>0</v>
      </c>
      <c r="T239" s="18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4" t="s">
        <v>409</v>
      </c>
      <c r="AT239" s="184" t="s">
        <v>167</v>
      </c>
      <c r="AU239" s="184" t="s">
        <v>172</v>
      </c>
      <c r="AY239" s="18" t="s">
        <v>164</v>
      </c>
      <c r="BE239" s="185">
        <f>IF(N239="základná",J239,0)</f>
        <v>0</v>
      </c>
      <c r="BF239" s="185">
        <f>IF(N239="znížená",J239,0)</f>
        <v>0</v>
      </c>
      <c r="BG239" s="185">
        <f>IF(N239="zákl. prenesená",J239,0)</f>
        <v>0</v>
      </c>
      <c r="BH239" s="185">
        <f>IF(N239="zníž. prenesená",J239,0)</f>
        <v>0</v>
      </c>
      <c r="BI239" s="185">
        <f>IF(N239="nulová",J239,0)</f>
        <v>0</v>
      </c>
      <c r="BJ239" s="18" t="s">
        <v>172</v>
      </c>
      <c r="BK239" s="185">
        <f>ROUND(I239*H239,2)</f>
        <v>0</v>
      </c>
      <c r="BL239" s="18" t="s">
        <v>409</v>
      </c>
      <c r="BM239" s="184" t="s">
        <v>502</v>
      </c>
    </row>
    <row r="240" s="2" customFormat="1" ht="24.15" customHeight="1">
      <c r="A240" s="37"/>
      <c r="B240" s="171"/>
      <c r="C240" s="211" t="s">
        <v>406</v>
      </c>
      <c r="D240" s="211" t="s">
        <v>245</v>
      </c>
      <c r="E240" s="212" t="s">
        <v>412</v>
      </c>
      <c r="F240" s="213" t="s">
        <v>413</v>
      </c>
      <c r="G240" s="214" t="s">
        <v>227</v>
      </c>
      <c r="H240" s="215">
        <v>8</v>
      </c>
      <c r="I240" s="216"/>
      <c r="J240" s="217">
        <f>ROUND(I240*H240,2)</f>
        <v>0</v>
      </c>
      <c r="K240" s="218"/>
      <c r="L240" s="219"/>
      <c r="M240" s="220" t="s">
        <v>1</v>
      </c>
      <c r="N240" s="221" t="s">
        <v>40</v>
      </c>
      <c r="O240" s="76"/>
      <c r="P240" s="182">
        <f>O240*H240</f>
        <v>0</v>
      </c>
      <c r="Q240" s="182">
        <v>0.0064999999999999997</v>
      </c>
      <c r="R240" s="182">
        <f>Q240*H240</f>
        <v>0.051999999999999998</v>
      </c>
      <c r="S240" s="182">
        <v>0</v>
      </c>
      <c r="T240" s="18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4" t="s">
        <v>414</v>
      </c>
      <c r="AT240" s="184" t="s">
        <v>245</v>
      </c>
      <c r="AU240" s="184" t="s">
        <v>172</v>
      </c>
      <c r="AY240" s="18" t="s">
        <v>164</v>
      </c>
      <c r="BE240" s="185">
        <f>IF(N240="základná",J240,0)</f>
        <v>0</v>
      </c>
      <c r="BF240" s="185">
        <f>IF(N240="znížená",J240,0)</f>
        <v>0</v>
      </c>
      <c r="BG240" s="185">
        <f>IF(N240="zákl. prenesená",J240,0)</f>
        <v>0</v>
      </c>
      <c r="BH240" s="185">
        <f>IF(N240="zníž. prenesená",J240,0)</f>
        <v>0</v>
      </c>
      <c r="BI240" s="185">
        <f>IF(N240="nulová",J240,0)</f>
        <v>0</v>
      </c>
      <c r="BJ240" s="18" t="s">
        <v>172</v>
      </c>
      <c r="BK240" s="185">
        <f>ROUND(I240*H240,2)</f>
        <v>0</v>
      </c>
      <c r="BL240" s="18" t="s">
        <v>414</v>
      </c>
      <c r="BM240" s="184" t="s">
        <v>503</v>
      </c>
    </row>
    <row r="241" s="2" customFormat="1" ht="24.15" customHeight="1">
      <c r="A241" s="37"/>
      <c r="B241" s="171"/>
      <c r="C241" s="211" t="s">
        <v>411</v>
      </c>
      <c r="D241" s="211" t="s">
        <v>245</v>
      </c>
      <c r="E241" s="212" t="s">
        <v>417</v>
      </c>
      <c r="F241" s="213" t="s">
        <v>418</v>
      </c>
      <c r="G241" s="214" t="s">
        <v>227</v>
      </c>
      <c r="H241" s="215">
        <v>8</v>
      </c>
      <c r="I241" s="216"/>
      <c r="J241" s="217">
        <f>ROUND(I241*H241,2)</f>
        <v>0</v>
      </c>
      <c r="K241" s="218"/>
      <c r="L241" s="219"/>
      <c r="M241" s="220" t="s">
        <v>1</v>
      </c>
      <c r="N241" s="221" t="s">
        <v>40</v>
      </c>
      <c r="O241" s="76"/>
      <c r="P241" s="182">
        <f>O241*H241</f>
        <v>0</v>
      </c>
      <c r="Q241" s="182">
        <v>0.0064999999999999997</v>
      </c>
      <c r="R241" s="182">
        <f>Q241*H241</f>
        <v>0.051999999999999998</v>
      </c>
      <c r="S241" s="182">
        <v>0</v>
      </c>
      <c r="T241" s="183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4" t="s">
        <v>414</v>
      </c>
      <c r="AT241" s="184" t="s">
        <v>245</v>
      </c>
      <c r="AU241" s="184" t="s">
        <v>172</v>
      </c>
      <c r="AY241" s="18" t="s">
        <v>164</v>
      </c>
      <c r="BE241" s="185">
        <f>IF(N241="základná",J241,0)</f>
        <v>0</v>
      </c>
      <c r="BF241" s="185">
        <f>IF(N241="znížená",J241,0)</f>
        <v>0</v>
      </c>
      <c r="BG241" s="185">
        <f>IF(N241="zákl. prenesená",J241,0)</f>
        <v>0</v>
      </c>
      <c r="BH241" s="185">
        <f>IF(N241="zníž. prenesená",J241,0)</f>
        <v>0</v>
      </c>
      <c r="BI241" s="185">
        <f>IF(N241="nulová",J241,0)</f>
        <v>0</v>
      </c>
      <c r="BJ241" s="18" t="s">
        <v>172</v>
      </c>
      <c r="BK241" s="185">
        <f>ROUND(I241*H241,2)</f>
        <v>0</v>
      </c>
      <c r="BL241" s="18" t="s">
        <v>414</v>
      </c>
      <c r="BM241" s="184" t="s">
        <v>504</v>
      </c>
    </row>
    <row r="242" s="2" customFormat="1" ht="24.15" customHeight="1">
      <c r="A242" s="37"/>
      <c r="B242" s="171"/>
      <c r="C242" s="172" t="s">
        <v>416</v>
      </c>
      <c r="D242" s="172" t="s">
        <v>167</v>
      </c>
      <c r="E242" s="173" t="s">
        <v>421</v>
      </c>
      <c r="F242" s="174" t="s">
        <v>422</v>
      </c>
      <c r="G242" s="175" t="s">
        <v>227</v>
      </c>
      <c r="H242" s="176">
        <v>8</v>
      </c>
      <c r="I242" s="177"/>
      <c r="J242" s="178">
        <f>ROUND(I242*H242,2)</f>
        <v>0</v>
      </c>
      <c r="K242" s="179"/>
      <c r="L242" s="38"/>
      <c r="M242" s="222" t="s">
        <v>1</v>
      </c>
      <c r="N242" s="223" t="s">
        <v>40</v>
      </c>
      <c r="O242" s="224"/>
      <c r="P242" s="225">
        <f>O242*H242</f>
        <v>0</v>
      </c>
      <c r="Q242" s="225">
        <v>0</v>
      </c>
      <c r="R242" s="225">
        <f>Q242*H242</f>
        <v>0</v>
      </c>
      <c r="S242" s="225">
        <v>0.0050000000000000001</v>
      </c>
      <c r="T242" s="226">
        <f>S242*H242</f>
        <v>0.040000000000000001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4" t="s">
        <v>409</v>
      </c>
      <c r="AT242" s="184" t="s">
        <v>167</v>
      </c>
      <c r="AU242" s="184" t="s">
        <v>172</v>
      </c>
      <c r="AY242" s="18" t="s">
        <v>164</v>
      </c>
      <c r="BE242" s="185">
        <f>IF(N242="základná",J242,0)</f>
        <v>0</v>
      </c>
      <c r="BF242" s="185">
        <f>IF(N242="znížená",J242,0)</f>
        <v>0</v>
      </c>
      <c r="BG242" s="185">
        <f>IF(N242="zákl. prenesená",J242,0)</f>
        <v>0</v>
      </c>
      <c r="BH242" s="185">
        <f>IF(N242="zníž. prenesená",J242,0)</f>
        <v>0</v>
      </c>
      <c r="BI242" s="185">
        <f>IF(N242="nulová",J242,0)</f>
        <v>0</v>
      </c>
      <c r="BJ242" s="18" t="s">
        <v>172</v>
      </c>
      <c r="BK242" s="185">
        <f>ROUND(I242*H242,2)</f>
        <v>0</v>
      </c>
      <c r="BL242" s="18" t="s">
        <v>409</v>
      </c>
      <c r="BM242" s="184" t="s">
        <v>505</v>
      </c>
    </row>
    <row r="243" s="2" customFormat="1" ht="6.96" customHeight="1">
      <c r="A243" s="37"/>
      <c r="B243" s="59"/>
      <c r="C243" s="60"/>
      <c r="D243" s="60"/>
      <c r="E243" s="60"/>
      <c r="F243" s="60"/>
      <c r="G243" s="60"/>
      <c r="H243" s="60"/>
      <c r="I243" s="60"/>
      <c r="J243" s="60"/>
      <c r="K243" s="60"/>
      <c r="L243" s="38"/>
      <c r="M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</row>
  </sheetData>
  <autoFilter ref="C128:K242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506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ROUND(J130,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ROUND((SUM(BE130:BE248)),  2)</f>
        <v>0</v>
      </c>
      <c r="G33" s="37"/>
      <c r="H33" s="37"/>
      <c r="I33" s="127">
        <v>0.20000000000000001</v>
      </c>
      <c r="J33" s="126">
        <f>ROUND(((SUM(BE130:BE248))*I33),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ROUND((SUM(BF130:BF248)),  2)</f>
        <v>0</v>
      </c>
      <c r="G34" s="37"/>
      <c r="H34" s="37"/>
      <c r="I34" s="127">
        <v>0.20000000000000001</v>
      </c>
      <c r="J34" s="126">
        <f>ROUND(((SUM(BF130:BF248))*I34),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ROUND((SUM(BG130:BG248)),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ROUND((SUM(BH130:BH248)),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ROUND((SUM(BI130:BI248)),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13 - Trieda č.37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J130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J131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J132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142</v>
      </c>
      <c r="E99" s="145"/>
      <c r="F99" s="145"/>
      <c r="G99" s="145"/>
      <c r="H99" s="145"/>
      <c r="I99" s="145"/>
      <c r="J99" s="146">
        <f>J146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143</v>
      </c>
      <c r="E100" s="145"/>
      <c r="F100" s="145"/>
      <c r="G100" s="145"/>
      <c r="H100" s="145"/>
      <c r="I100" s="145"/>
      <c r="J100" s="146">
        <f>J163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9"/>
      <c r="C101" s="9"/>
      <c r="D101" s="140" t="s">
        <v>144</v>
      </c>
      <c r="E101" s="141"/>
      <c r="F101" s="141"/>
      <c r="G101" s="141"/>
      <c r="H101" s="141"/>
      <c r="I101" s="141"/>
      <c r="J101" s="142">
        <f>J165</f>
        <v>0</v>
      </c>
      <c r="K101" s="9"/>
      <c r="L101" s="13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3"/>
      <c r="C102" s="10"/>
      <c r="D102" s="144" t="s">
        <v>145</v>
      </c>
      <c r="E102" s="145"/>
      <c r="F102" s="145"/>
      <c r="G102" s="145"/>
      <c r="H102" s="145"/>
      <c r="I102" s="145"/>
      <c r="J102" s="146">
        <f>J166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360</v>
      </c>
      <c r="E103" s="145"/>
      <c r="F103" s="145"/>
      <c r="G103" s="145"/>
      <c r="H103" s="145"/>
      <c r="I103" s="145"/>
      <c r="J103" s="146">
        <f>J176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361</v>
      </c>
      <c r="E104" s="145"/>
      <c r="F104" s="145"/>
      <c r="G104" s="145"/>
      <c r="H104" s="145"/>
      <c r="I104" s="145"/>
      <c r="J104" s="146">
        <f>J181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146</v>
      </c>
      <c r="E105" s="145"/>
      <c r="F105" s="145"/>
      <c r="G105" s="145"/>
      <c r="H105" s="145"/>
      <c r="I105" s="145"/>
      <c r="J105" s="146">
        <f>J183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147</v>
      </c>
      <c r="E106" s="145"/>
      <c r="F106" s="145"/>
      <c r="G106" s="145"/>
      <c r="H106" s="145"/>
      <c r="I106" s="145"/>
      <c r="J106" s="146">
        <f>J198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148</v>
      </c>
      <c r="E107" s="145"/>
      <c r="F107" s="145"/>
      <c r="G107" s="145"/>
      <c r="H107" s="145"/>
      <c r="I107" s="145"/>
      <c r="J107" s="146">
        <f>J206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3"/>
      <c r="C108" s="10"/>
      <c r="D108" s="144" t="s">
        <v>149</v>
      </c>
      <c r="E108" s="145"/>
      <c r="F108" s="145"/>
      <c r="G108" s="145"/>
      <c r="H108" s="145"/>
      <c r="I108" s="145"/>
      <c r="J108" s="146">
        <f>J236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39"/>
      <c r="C109" s="9"/>
      <c r="D109" s="140" t="s">
        <v>362</v>
      </c>
      <c r="E109" s="141"/>
      <c r="F109" s="141"/>
      <c r="G109" s="141"/>
      <c r="H109" s="141"/>
      <c r="I109" s="141"/>
      <c r="J109" s="142">
        <f>J243</f>
        <v>0</v>
      </c>
      <c r="K109" s="9"/>
      <c r="L109" s="13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43"/>
      <c r="C110" s="10"/>
      <c r="D110" s="144" t="s">
        <v>363</v>
      </c>
      <c r="E110" s="145"/>
      <c r="F110" s="145"/>
      <c r="G110" s="145"/>
      <c r="H110" s="145"/>
      <c r="I110" s="145"/>
      <c r="J110" s="146">
        <f>J244</f>
        <v>0</v>
      </c>
      <c r="K110" s="10"/>
      <c r="L110" s="14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1"/>
      <c r="C116" s="62"/>
      <c r="D116" s="62"/>
      <c r="E116" s="62"/>
      <c r="F116" s="62"/>
      <c r="G116" s="62"/>
      <c r="H116" s="62"/>
      <c r="I116" s="62"/>
      <c r="J116" s="62"/>
      <c r="K116" s="62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150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15</v>
      </c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3.25" customHeight="1">
      <c r="A120" s="37"/>
      <c r="B120" s="38"/>
      <c r="C120" s="37"/>
      <c r="D120" s="37"/>
      <c r="E120" s="120" t="str">
        <f>E7</f>
        <v>Stavebné opravy v triedach - SPŠ elektrotechnická, Komenského 44, 040 01 Košice</v>
      </c>
      <c r="F120" s="31"/>
      <c r="G120" s="31"/>
      <c r="H120" s="31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133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7"/>
      <c r="D122" s="37"/>
      <c r="E122" s="66" t="str">
        <f>E9</f>
        <v>13 - Trieda č.37</v>
      </c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19</v>
      </c>
      <c r="D124" s="37"/>
      <c r="E124" s="37"/>
      <c r="F124" s="26" t="str">
        <f>F12</f>
        <v>Komenského 44, 040 01 Košice</v>
      </c>
      <c r="G124" s="37"/>
      <c r="H124" s="37"/>
      <c r="I124" s="31" t="s">
        <v>21</v>
      </c>
      <c r="J124" s="68" t="str">
        <f>IF(J12="","",J12)</f>
        <v>25. 10. 2020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23</v>
      </c>
      <c r="D126" s="37"/>
      <c r="E126" s="37"/>
      <c r="F126" s="26" t="str">
        <f>E15</f>
        <v xml:space="preserve"> SPŠ elektrotechnická, Komenského 44, 04001 Košice</v>
      </c>
      <c r="G126" s="37"/>
      <c r="H126" s="37"/>
      <c r="I126" s="31" t="s">
        <v>29</v>
      </c>
      <c r="J126" s="35" t="str">
        <f>E21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27</v>
      </c>
      <c r="D127" s="37"/>
      <c r="E127" s="37"/>
      <c r="F127" s="26" t="str">
        <f>IF(E18="","",E18)</f>
        <v>Vyplň údaj</v>
      </c>
      <c r="G127" s="37"/>
      <c r="H127" s="37"/>
      <c r="I127" s="31" t="s">
        <v>32</v>
      </c>
      <c r="J127" s="35" t="str">
        <f>E24</f>
        <v xml:space="preserve"> 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47"/>
      <c r="B129" s="148"/>
      <c r="C129" s="149" t="s">
        <v>151</v>
      </c>
      <c r="D129" s="150" t="s">
        <v>59</v>
      </c>
      <c r="E129" s="150" t="s">
        <v>55</v>
      </c>
      <c r="F129" s="150" t="s">
        <v>56</v>
      </c>
      <c r="G129" s="150" t="s">
        <v>152</v>
      </c>
      <c r="H129" s="150" t="s">
        <v>153</v>
      </c>
      <c r="I129" s="150" t="s">
        <v>154</v>
      </c>
      <c r="J129" s="151" t="s">
        <v>137</v>
      </c>
      <c r="K129" s="152" t="s">
        <v>155</v>
      </c>
      <c r="L129" s="153"/>
      <c r="M129" s="85" t="s">
        <v>1</v>
      </c>
      <c r="N129" s="86" t="s">
        <v>38</v>
      </c>
      <c r="O129" s="86" t="s">
        <v>156</v>
      </c>
      <c r="P129" s="86" t="s">
        <v>157</v>
      </c>
      <c r="Q129" s="86" t="s">
        <v>158</v>
      </c>
      <c r="R129" s="86" t="s">
        <v>159</v>
      </c>
      <c r="S129" s="86" t="s">
        <v>160</v>
      </c>
      <c r="T129" s="87" t="s">
        <v>161</v>
      </c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</row>
    <row r="130" s="2" customFormat="1" ht="22.8" customHeight="1">
      <c r="A130" s="37"/>
      <c r="B130" s="38"/>
      <c r="C130" s="92" t="s">
        <v>138</v>
      </c>
      <c r="D130" s="37"/>
      <c r="E130" s="37"/>
      <c r="F130" s="37"/>
      <c r="G130" s="37"/>
      <c r="H130" s="37"/>
      <c r="I130" s="37"/>
      <c r="J130" s="154">
        <f>BK130</f>
        <v>0</v>
      </c>
      <c r="K130" s="37"/>
      <c r="L130" s="38"/>
      <c r="M130" s="88"/>
      <c r="N130" s="72"/>
      <c r="O130" s="89"/>
      <c r="P130" s="155">
        <f>P131+P165+P243</f>
        <v>0</v>
      </c>
      <c r="Q130" s="89"/>
      <c r="R130" s="155">
        <f>R131+R165+R243</f>
        <v>0.50624851000000004</v>
      </c>
      <c r="S130" s="89"/>
      <c r="T130" s="156">
        <f>T131+T165+T243</f>
        <v>0.18446000000000001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73</v>
      </c>
      <c r="AU130" s="18" t="s">
        <v>139</v>
      </c>
      <c r="BK130" s="157">
        <f>BK131+BK165+BK243</f>
        <v>0</v>
      </c>
    </row>
    <row r="131" s="12" customFormat="1" ht="25.92" customHeight="1">
      <c r="A131" s="12"/>
      <c r="B131" s="158"/>
      <c r="C131" s="12"/>
      <c r="D131" s="159" t="s">
        <v>73</v>
      </c>
      <c r="E131" s="160" t="s">
        <v>162</v>
      </c>
      <c r="F131" s="160" t="s">
        <v>163</v>
      </c>
      <c r="G131" s="12"/>
      <c r="H131" s="12"/>
      <c r="I131" s="161"/>
      <c r="J131" s="162">
        <f>BK131</f>
        <v>0</v>
      </c>
      <c r="K131" s="12"/>
      <c r="L131" s="158"/>
      <c r="M131" s="163"/>
      <c r="N131" s="164"/>
      <c r="O131" s="164"/>
      <c r="P131" s="165">
        <f>P132+P146+P163</f>
        <v>0</v>
      </c>
      <c r="Q131" s="164"/>
      <c r="R131" s="165">
        <f>R132+R146+R163</f>
        <v>0</v>
      </c>
      <c r="S131" s="164"/>
      <c r="T131" s="166">
        <f>T132+T146+T163</f>
        <v>0.12240000000000001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82</v>
      </c>
      <c r="AT131" s="167" t="s">
        <v>73</v>
      </c>
      <c r="AU131" s="167" t="s">
        <v>74</v>
      </c>
      <c r="AY131" s="159" t="s">
        <v>164</v>
      </c>
      <c r="BK131" s="168">
        <f>BK132+BK146+BK163</f>
        <v>0</v>
      </c>
    </row>
    <row r="132" s="12" customFormat="1" ht="22.8" customHeight="1">
      <c r="A132" s="12"/>
      <c r="B132" s="158"/>
      <c r="C132" s="12"/>
      <c r="D132" s="159" t="s">
        <v>73</v>
      </c>
      <c r="E132" s="169" t="s">
        <v>165</v>
      </c>
      <c r="F132" s="169" t="s">
        <v>166</v>
      </c>
      <c r="G132" s="12"/>
      <c r="H132" s="12"/>
      <c r="I132" s="161"/>
      <c r="J132" s="170">
        <f>BK132</f>
        <v>0</v>
      </c>
      <c r="K132" s="12"/>
      <c r="L132" s="158"/>
      <c r="M132" s="163"/>
      <c r="N132" s="164"/>
      <c r="O132" s="164"/>
      <c r="P132" s="165">
        <f>SUM(P133:P145)</f>
        <v>0</v>
      </c>
      <c r="Q132" s="164"/>
      <c r="R132" s="165">
        <f>SUM(R133:R145)</f>
        <v>0</v>
      </c>
      <c r="S132" s="164"/>
      <c r="T132" s="166">
        <f>SUM(T133:T145)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9" t="s">
        <v>82</v>
      </c>
      <c r="AT132" s="167" t="s">
        <v>73</v>
      </c>
      <c r="AU132" s="167" t="s">
        <v>82</v>
      </c>
      <c r="AY132" s="159" t="s">
        <v>164</v>
      </c>
      <c r="BK132" s="168">
        <f>SUM(BK133:BK145)</f>
        <v>0</v>
      </c>
    </row>
    <row r="133" s="2" customFormat="1" ht="37.8" customHeight="1">
      <c r="A133" s="37"/>
      <c r="B133" s="171"/>
      <c r="C133" s="172" t="s">
        <v>82</v>
      </c>
      <c r="D133" s="172" t="s">
        <v>167</v>
      </c>
      <c r="E133" s="173" t="s">
        <v>168</v>
      </c>
      <c r="F133" s="174" t="s">
        <v>169</v>
      </c>
      <c r="G133" s="175" t="s">
        <v>170</v>
      </c>
      <c r="H133" s="176">
        <v>73.102999999999994</v>
      </c>
      <c r="I133" s="177"/>
      <c r="J133" s="178">
        <f>ROUND(I133*H133,2)</f>
        <v>0</v>
      </c>
      <c r="K133" s="179"/>
      <c r="L133" s="38"/>
      <c r="M133" s="180" t="s">
        <v>1</v>
      </c>
      <c r="N133" s="181" t="s">
        <v>40</v>
      </c>
      <c r="O133" s="76"/>
      <c r="P133" s="182">
        <f>O133*H133</f>
        <v>0</v>
      </c>
      <c r="Q133" s="182">
        <v>0.00247</v>
      </c>
      <c r="R133" s="182">
        <f>Q133*H133</f>
        <v>0.18056440999999998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171</v>
      </c>
      <c r="AT133" s="184" t="s">
        <v>167</v>
      </c>
      <c r="AU133" s="184" t="s">
        <v>172</v>
      </c>
      <c r="AY133" s="18" t="s">
        <v>164</v>
      </c>
      <c r="BE133" s="185">
        <f>IF(N133="základná",J133,0)</f>
        <v>0</v>
      </c>
      <c r="BF133" s="185">
        <f>IF(N133="znížená",J133,0)</f>
        <v>0</v>
      </c>
      <c r="BG133" s="185">
        <f>IF(N133="zákl. prenesená",J133,0)</f>
        <v>0</v>
      </c>
      <c r="BH133" s="185">
        <f>IF(N133="zníž. prenesená",J133,0)</f>
        <v>0</v>
      </c>
      <c r="BI133" s="185">
        <f>IF(N133="nulová",J133,0)</f>
        <v>0</v>
      </c>
      <c r="BJ133" s="18" t="s">
        <v>172</v>
      </c>
      <c r="BK133" s="185">
        <f>ROUND(I133*H133,2)</f>
        <v>0</v>
      </c>
      <c r="BL133" s="18" t="s">
        <v>171</v>
      </c>
      <c r="BM133" s="184" t="s">
        <v>173</v>
      </c>
    </row>
    <row r="134" s="13" customFormat="1">
      <c r="A134" s="13"/>
      <c r="B134" s="186"/>
      <c r="C134" s="13"/>
      <c r="D134" s="187" t="s">
        <v>174</v>
      </c>
      <c r="E134" s="188" t="s">
        <v>1</v>
      </c>
      <c r="F134" s="189" t="s">
        <v>364</v>
      </c>
      <c r="G134" s="13"/>
      <c r="H134" s="190">
        <v>73.102999999999994</v>
      </c>
      <c r="I134" s="191"/>
      <c r="J134" s="13"/>
      <c r="K134" s="13"/>
      <c r="L134" s="186"/>
      <c r="M134" s="192"/>
      <c r="N134" s="193"/>
      <c r="O134" s="193"/>
      <c r="P134" s="193"/>
      <c r="Q134" s="193"/>
      <c r="R134" s="193"/>
      <c r="S134" s="193"/>
      <c r="T134" s="19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8" t="s">
        <v>174</v>
      </c>
      <c r="AU134" s="188" t="s">
        <v>172</v>
      </c>
      <c r="AV134" s="13" t="s">
        <v>172</v>
      </c>
      <c r="AW134" s="13" t="s">
        <v>30</v>
      </c>
      <c r="AX134" s="13" t="s">
        <v>74</v>
      </c>
      <c r="AY134" s="188" t="s">
        <v>164</v>
      </c>
    </row>
    <row r="135" s="14" customFormat="1">
      <c r="A135" s="14"/>
      <c r="B135" s="195"/>
      <c r="C135" s="14"/>
      <c r="D135" s="187" t="s">
        <v>174</v>
      </c>
      <c r="E135" s="196" t="s">
        <v>1</v>
      </c>
      <c r="F135" s="197" t="s">
        <v>176</v>
      </c>
      <c r="G135" s="14"/>
      <c r="H135" s="198">
        <v>73.102999999999994</v>
      </c>
      <c r="I135" s="199"/>
      <c r="J135" s="14"/>
      <c r="K135" s="14"/>
      <c r="L135" s="195"/>
      <c r="M135" s="200"/>
      <c r="N135" s="201"/>
      <c r="O135" s="201"/>
      <c r="P135" s="201"/>
      <c r="Q135" s="201"/>
      <c r="R135" s="201"/>
      <c r="S135" s="201"/>
      <c r="T135" s="20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196" t="s">
        <v>174</v>
      </c>
      <c r="AU135" s="196" t="s">
        <v>172</v>
      </c>
      <c r="AV135" s="14" t="s">
        <v>177</v>
      </c>
      <c r="AW135" s="14" t="s">
        <v>30</v>
      </c>
      <c r="AX135" s="14" t="s">
        <v>74</v>
      </c>
      <c r="AY135" s="196" t="s">
        <v>164</v>
      </c>
    </row>
    <row r="136" s="15" customFormat="1">
      <c r="A136" s="15"/>
      <c r="B136" s="203"/>
      <c r="C136" s="15"/>
      <c r="D136" s="187" t="s">
        <v>174</v>
      </c>
      <c r="E136" s="204" t="s">
        <v>1</v>
      </c>
      <c r="F136" s="205" t="s">
        <v>178</v>
      </c>
      <c r="G136" s="15"/>
      <c r="H136" s="206">
        <v>73.102999999999994</v>
      </c>
      <c r="I136" s="207"/>
      <c r="J136" s="15"/>
      <c r="K136" s="15"/>
      <c r="L136" s="203"/>
      <c r="M136" s="208"/>
      <c r="N136" s="209"/>
      <c r="O136" s="209"/>
      <c r="P136" s="209"/>
      <c r="Q136" s="209"/>
      <c r="R136" s="209"/>
      <c r="S136" s="209"/>
      <c r="T136" s="210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04" t="s">
        <v>174</v>
      </c>
      <c r="AU136" s="204" t="s">
        <v>172</v>
      </c>
      <c r="AV136" s="15" t="s">
        <v>171</v>
      </c>
      <c r="AW136" s="15" t="s">
        <v>30</v>
      </c>
      <c r="AX136" s="15" t="s">
        <v>82</v>
      </c>
      <c r="AY136" s="204" t="s">
        <v>164</v>
      </c>
    </row>
    <row r="137" s="2" customFormat="1" ht="24.15" customHeight="1">
      <c r="A137" s="37"/>
      <c r="B137" s="171"/>
      <c r="C137" s="172" t="s">
        <v>172</v>
      </c>
      <c r="D137" s="172" t="s">
        <v>167</v>
      </c>
      <c r="E137" s="173" t="s">
        <v>179</v>
      </c>
      <c r="F137" s="174" t="s">
        <v>180</v>
      </c>
      <c r="G137" s="175" t="s">
        <v>170</v>
      </c>
      <c r="H137" s="176">
        <v>86.039000000000001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40</v>
      </c>
      <c r="O137" s="76"/>
      <c r="P137" s="182">
        <f>O137*H137</f>
        <v>0</v>
      </c>
      <c r="Q137" s="182">
        <v>0.00247</v>
      </c>
      <c r="R137" s="182">
        <f>Q137*H137</f>
        <v>0.21251633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171</v>
      </c>
      <c r="AT137" s="184" t="s">
        <v>167</v>
      </c>
      <c r="AU137" s="184" t="s">
        <v>172</v>
      </c>
      <c r="AY137" s="18" t="s">
        <v>164</v>
      </c>
      <c r="BE137" s="185">
        <f>IF(N137="základná",J137,0)</f>
        <v>0</v>
      </c>
      <c r="BF137" s="185">
        <f>IF(N137="znížená",J137,0)</f>
        <v>0</v>
      </c>
      <c r="BG137" s="185">
        <f>IF(N137="zákl. prenesená",J137,0)</f>
        <v>0</v>
      </c>
      <c r="BH137" s="185">
        <f>IF(N137="zníž. prenesená",J137,0)</f>
        <v>0</v>
      </c>
      <c r="BI137" s="185">
        <f>IF(N137="nulová",J137,0)</f>
        <v>0</v>
      </c>
      <c r="BJ137" s="18" t="s">
        <v>172</v>
      </c>
      <c r="BK137" s="185">
        <f>ROUND(I137*H137,2)</f>
        <v>0</v>
      </c>
      <c r="BL137" s="18" t="s">
        <v>171</v>
      </c>
      <c r="BM137" s="184" t="s">
        <v>181</v>
      </c>
    </row>
    <row r="138" s="13" customFormat="1">
      <c r="A138" s="13"/>
      <c r="B138" s="186"/>
      <c r="C138" s="13"/>
      <c r="D138" s="187" t="s">
        <v>174</v>
      </c>
      <c r="E138" s="188" t="s">
        <v>1</v>
      </c>
      <c r="F138" s="189" t="s">
        <v>365</v>
      </c>
      <c r="G138" s="13"/>
      <c r="H138" s="190">
        <v>115.71299999999999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174</v>
      </c>
      <c r="AU138" s="188" t="s">
        <v>172</v>
      </c>
      <c r="AV138" s="13" t="s">
        <v>172</v>
      </c>
      <c r="AW138" s="13" t="s">
        <v>30</v>
      </c>
      <c r="AX138" s="13" t="s">
        <v>74</v>
      </c>
      <c r="AY138" s="188" t="s">
        <v>164</v>
      </c>
    </row>
    <row r="139" s="13" customFormat="1">
      <c r="A139" s="13"/>
      <c r="B139" s="186"/>
      <c r="C139" s="13"/>
      <c r="D139" s="187" t="s">
        <v>174</v>
      </c>
      <c r="E139" s="188" t="s">
        <v>1</v>
      </c>
      <c r="F139" s="189" t="s">
        <v>183</v>
      </c>
      <c r="G139" s="13"/>
      <c r="H139" s="190">
        <v>-19.213000000000001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174</v>
      </c>
      <c r="AU139" s="188" t="s">
        <v>172</v>
      </c>
      <c r="AV139" s="13" t="s">
        <v>172</v>
      </c>
      <c r="AW139" s="13" t="s">
        <v>30</v>
      </c>
      <c r="AX139" s="13" t="s">
        <v>74</v>
      </c>
      <c r="AY139" s="188" t="s">
        <v>164</v>
      </c>
    </row>
    <row r="140" s="13" customFormat="1">
      <c r="A140" s="13"/>
      <c r="B140" s="186"/>
      <c r="C140" s="13"/>
      <c r="D140" s="187" t="s">
        <v>174</v>
      </c>
      <c r="E140" s="188" t="s">
        <v>1</v>
      </c>
      <c r="F140" s="189" t="s">
        <v>184</v>
      </c>
      <c r="G140" s="13"/>
      <c r="H140" s="190">
        <v>-1.845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174</v>
      </c>
      <c r="AU140" s="188" t="s">
        <v>172</v>
      </c>
      <c r="AV140" s="13" t="s">
        <v>172</v>
      </c>
      <c r="AW140" s="13" t="s">
        <v>30</v>
      </c>
      <c r="AX140" s="13" t="s">
        <v>74</v>
      </c>
      <c r="AY140" s="188" t="s">
        <v>164</v>
      </c>
    </row>
    <row r="141" s="13" customFormat="1">
      <c r="A141" s="13"/>
      <c r="B141" s="186"/>
      <c r="C141" s="13"/>
      <c r="D141" s="187" t="s">
        <v>174</v>
      </c>
      <c r="E141" s="188" t="s">
        <v>1</v>
      </c>
      <c r="F141" s="189" t="s">
        <v>185</v>
      </c>
      <c r="G141" s="13"/>
      <c r="H141" s="190">
        <v>9.0210000000000008</v>
      </c>
      <c r="I141" s="191"/>
      <c r="J141" s="13"/>
      <c r="K141" s="13"/>
      <c r="L141" s="186"/>
      <c r="M141" s="192"/>
      <c r="N141" s="193"/>
      <c r="O141" s="193"/>
      <c r="P141" s="193"/>
      <c r="Q141" s="193"/>
      <c r="R141" s="193"/>
      <c r="S141" s="193"/>
      <c r="T141" s="19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8" t="s">
        <v>174</v>
      </c>
      <c r="AU141" s="188" t="s">
        <v>172</v>
      </c>
      <c r="AV141" s="13" t="s">
        <v>172</v>
      </c>
      <c r="AW141" s="13" t="s">
        <v>30</v>
      </c>
      <c r="AX141" s="13" t="s">
        <v>74</v>
      </c>
      <c r="AY141" s="188" t="s">
        <v>164</v>
      </c>
    </row>
    <row r="142" s="14" customFormat="1">
      <c r="A142" s="14"/>
      <c r="B142" s="195"/>
      <c r="C142" s="14"/>
      <c r="D142" s="187" t="s">
        <v>174</v>
      </c>
      <c r="E142" s="196" t="s">
        <v>1</v>
      </c>
      <c r="F142" s="197" t="s">
        <v>176</v>
      </c>
      <c r="G142" s="14"/>
      <c r="H142" s="198">
        <v>103.676</v>
      </c>
      <c r="I142" s="199"/>
      <c r="J142" s="14"/>
      <c r="K142" s="14"/>
      <c r="L142" s="195"/>
      <c r="M142" s="200"/>
      <c r="N142" s="201"/>
      <c r="O142" s="201"/>
      <c r="P142" s="201"/>
      <c r="Q142" s="201"/>
      <c r="R142" s="201"/>
      <c r="S142" s="201"/>
      <c r="T142" s="20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6" t="s">
        <v>174</v>
      </c>
      <c r="AU142" s="196" t="s">
        <v>172</v>
      </c>
      <c r="AV142" s="14" t="s">
        <v>177</v>
      </c>
      <c r="AW142" s="14" t="s">
        <v>30</v>
      </c>
      <c r="AX142" s="14" t="s">
        <v>74</v>
      </c>
      <c r="AY142" s="196" t="s">
        <v>164</v>
      </c>
    </row>
    <row r="143" s="13" customFormat="1">
      <c r="A143" s="13"/>
      <c r="B143" s="186"/>
      <c r="C143" s="13"/>
      <c r="D143" s="187" t="s">
        <v>174</v>
      </c>
      <c r="E143" s="188" t="s">
        <v>1</v>
      </c>
      <c r="F143" s="189" t="s">
        <v>366</v>
      </c>
      <c r="G143" s="13"/>
      <c r="H143" s="190">
        <v>-17.637</v>
      </c>
      <c r="I143" s="191"/>
      <c r="J143" s="13"/>
      <c r="K143" s="13"/>
      <c r="L143" s="186"/>
      <c r="M143" s="192"/>
      <c r="N143" s="193"/>
      <c r="O143" s="193"/>
      <c r="P143" s="193"/>
      <c r="Q143" s="193"/>
      <c r="R143" s="193"/>
      <c r="S143" s="193"/>
      <c r="T143" s="19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8" t="s">
        <v>174</v>
      </c>
      <c r="AU143" s="188" t="s">
        <v>172</v>
      </c>
      <c r="AV143" s="13" t="s">
        <v>172</v>
      </c>
      <c r="AW143" s="13" t="s">
        <v>30</v>
      </c>
      <c r="AX143" s="13" t="s">
        <v>74</v>
      </c>
      <c r="AY143" s="188" t="s">
        <v>164</v>
      </c>
    </row>
    <row r="144" s="14" customFormat="1">
      <c r="A144" s="14"/>
      <c r="B144" s="195"/>
      <c r="C144" s="14"/>
      <c r="D144" s="187" t="s">
        <v>174</v>
      </c>
      <c r="E144" s="196" t="s">
        <v>1</v>
      </c>
      <c r="F144" s="197" t="s">
        <v>367</v>
      </c>
      <c r="G144" s="14"/>
      <c r="H144" s="198">
        <v>-17.637</v>
      </c>
      <c r="I144" s="199"/>
      <c r="J144" s="14"/>
      <c r="K144" s="14"/>
      <c r="L144" s="195"/>
      <c r="M144" s="200"/>
      <c r="N144" s="201"/>
      <c r="O144" s="201"/>
      <c r="P144" s="201"/>
      <c r="Q144" s="201"/>
      <c r="R144" s="201"/>
      <c r="S144" s="201"/>
      <c r="T144" s="20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6" t="s">
        <v>174</v>
      </c>
      <c r="AU144" s="196" t="s">
        <v>172</v>
      </c>
      <c r="AV144" s="14" t="s">
        <v>177</v>
      </c>
      <c r="AW144" s="14" t="s">
        <v>30</v>
      </c>
      <c r="AX144" s="14" t="s">
        <v>74</v>
      </c>
      <c r="AY144" s="196" t="s">
        <v>164</v>
      </c>
    </row>
    <row r="145" s="15" customFormat="1">
      <c r="A145" s="15"/>
      <c r="B145" s="203"/>
      <c r="C145" s="15"/>
      <c r="D145" s="187" t="s">
        <v>174</v>
      </c>
      <c r="E145" s="204" t="s">
        <v>1</v>
      </c>
      <c r="F145" s="205" t="s">
        <v>178</v>
      </c>
      <c r="G145" s="15"/>
      <c r="H145" s="206">
        <v>86.039000000000001</v>
      </c>
      <c r="I145" s="207"/>
      <c r="J145" s="15"/>
      <c r="K145" s="15"/>
      <c r="L145" s="203"/>
      <c r="M145" s="208"/>
      <c r="N145" s="209"/>
      <c r="O145" s="209"/>
      <c r="P145" s="209"/>
      <c r="Q145" s="209"/>
      <c r="R145" s="209"/>
      <c r="S145" s="209"/>
      <c r="T145" s="210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04" t="s">
        <v>174</v>
      </c>
      <c r="AU145" s="204" t="s">
        <v>172</v>
      </c>
      <c r="AV145" s="15" t="s">
        <v>171</v>
      </c>
      <c r="AW145" s="15" t="s">
        <v>30</v>
      </c>
      <c r="AX145" s="15" t="s">
        <v>82</v>
      </c>
      <c r="AY145" s="204" t="s">
        <v>164</v>
      </c>
    </row>
    <row r="146" s="12" customFormat="1" ht="22.8" customHeight="1">
      <c r="A146" s="12"/>
      <c r="B146" s="158"/>
      <c r="C146" s="12"/>
      <c r="D146" s="159" t="s">
        <v>73</v>
      </c>
      <c r="E146" s="169" t="s">
        <v>186</v>
      </c>
      <c r="F146" s="169" t="s">
        <v>187</v>
      </c>
      <c r="G146" s="12"/>
      <c r="H146" s="12"/>
      <c r="I146" s="161"/>
      <c r="J146" s="170">
        <f>BK146</f>
        <v>0</v>
      </c>
      <c r="K146" s="12"/>
      <c r="L146" s="158"/>
      <c r="M146" s="163"/>
      <c r="N146" s="164"/>
      <c r="O146" s="164"/>
      <c r="P146" s="165">
        <f>SUM(P147:P162)</f>
        <v>0</v>
      </c>
      <c r="Q146" s="164"/>
      <c r="R146" s="165">
        <f>SUM(R147:R162)</f>
        <v>0</v>
      </c>
      <c r="S146" s="164"/>
      <c r="T146" s="166">
        <f>SUM(T147:T162)</f>
        <v>0.12240000000000001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59" t="s">
        <v>82</v>
      </c>
      <c r="AT146" s="167" t="s">
        <v>73</v>
      </c>
      <c r="AU146" s="167" t="s">
        <v>82</v>
      </c>
      <c r="AY146" s="159" t="s">
        <v>164</v>
      </c>
      <c r="BK146" s="168">
        <f>SUM(BK147:BK162)</f>
        <v>0</v>
      </c>
    </row>
    <row r="147" s="2" customFormat="1" ht="37.8" customHeight="1">
      <c r="A147" s="37"/>
      <c r="B147" s="171"/>
      <c r="C147" s="172" t="s">
        <v>177</v>
      </c>
      <c r="D147" s="172" t="s">
        <v>167</v>
      </c>
      <c r="E147" s="173" t="s">
        <v>368</v>
      </c>
      <c r="F147" s="174" t="s">
        <v>369</v>
      </c>
      <c r="G147" s="175" t="s">
        <v>170</v>
      </c>
      <c r="H147" s="176">
        <v>1.8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40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0.068000000000000005</v>
      </c>
      <c r="T147" s="183">
        <f>S147*H147</f>
        <v>0.12240000000000001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171</v>
      </c>
      <c r="AT147" s="184" t="s">
        <v>167</v>
      </c>
      <c r="AU147" s="184" t="s">
        <v>172</v>
      </c>
      <c r="AY147" s="18" t="s">
        <v>164</v>
      </c>
      <c r="BE147" s="185">
        <f>IF(N147="základná",J147,0)</f>
        <v>0</v>
      </c>
      <c r="BF147" s="185">
        <f>IF(N147="znížená",J147,0)</f>
        <v>0</v>
      </c>
      <c r="BG147" s="185">
        <f>IF(N147="zákl. prenesená",J147,0)</f>
        <v>0</v>
      </c>
      <c r="BH147" s="185">
        <f>IF(N147="zníž. prenesená",J147,0)</f>
        <v>0</v>
      </c>
      <c r="BI147" s="185">
        <f>IF(N147="nulová",J147,0)</f>
        <v>0</v>
      </c>
      <c r="BJ147" s="18" t="s">
        <v>172</v>
      </c>
      <c r="BK147" s="185">
        <f>ROUND(I147*H147,2)</f>
        <v>0</v>
      </c>
      <c r="BL147" s="18" t="s">
        <v>171</v>
      </c>
      <c r="BM147" s="184" t="s">
        <v>370</v>
      </c>
    </row>
    <row r="148" s="13" customFormat="1">
      <c r="A148" s="13"/>
      <c r="B148" s="186"/>
      <c r="C148" s="13"/>
      <c r="D148" s="187" t="s">
        <v>174</v>
      </c>
      <c r="E148" s="188" t="s">
        <v>1</v>
      </c>
      <c r="F148" s="189" t="s">
        <v>371</v>
      </c>
      <c r="G148" s="13"/>
      <c r="H148" s="190">
        <v>1.8</v>
      </c>
      <c r="I148" s="191"/>
      <c r="J148" s="13"/>
      <c r="K148" s="13"/>
      <c r="L148" s="186"/>
      <c r="M148" s="192"/>
      <c r="N148" s="193"/>
      <c r="O148" s="193"/>
      <c r="P148" s="193"/>
      <c r="Q148" s="193"/>
      <c r="R148" s="193"/>
      <c r="S148" s="193"/>
      <c r="T148" s="19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8" t="s">
        <v>174</v>
      </c>
      <c r="AU148" s="188" t="s">
        <v>172</v>
      </c>
      <c r="AV148" s="13" t="s">
        <v>172</v>
      </c>
      <c r="AW148" s="13" t="s">
        <v>30</v>
      </c>
      <c r="AX148" s="13" t="s">
        <v>74</v>
      </c>
      <c r="AY148" s="188" t="s">
        <v>164</v>
      </c>
    </row>
    <row r="149" s="14" customFormat="1">
      <c r="A149" s="14"/>
      <c r="B149" s="195"/>
      <c r="C149" s="14"/>
      <c r="D149" s="187" t="s">
        <v>174</v>
      </c>
      <c r="E149" s="196" t="s">
        <v>1</v>
      </c>
      <c r="F149" s="197" t="s">
        <v>176</v>
      </c>
      <c r="G149" s="14"/>
      <c r="H149" s="198">
        <v>1.8</v>
      </c>
      <c r="I149" s="199"/>
      <c r="J149" s="14"/>
      <c r="K149" s="14"/>
      <c r="L149" s="195"/>
      <c r="M149" s="200"/>
      <c r="N149" s="201"/>
      <c r="O149" s="201"/>
      <c r="P149" s="201"/>
      <c r="Q149" s="201"/>
      <c r="R149" s="201"/>
      <c r="S149" s="201"/>
      <c r="T149" s="20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6" t="s">
        <v>174</v>
      </c>
      <c r="AU149" s="196" t="s">
        <v>172</v>
      </c>
      <c r="AV149" s="14" t="s">
        <v>177</v>
      </c>
      <c r="AW149" s="14" t="s">
        <v>30</v>
      </c>
      <c r="AX149" s="14" t="s">
        <v>74</v>
      </c>
      <c r="AY149" s="196" t="s">
        <v>164</v>
      </c>
    </row>
    <row r="150" s="15" customFormat="1">
      <c r="A150" s="15"/>
      <c r="B150" s="203"/>
      <c r="C150" s="15"/>
      <c r="D150" s="187" t="s">
        <v>174</v>
      </c>
      <c r="E150" s="204" t="s">
        <v>1</v>
      </c>
      <c r="F150" s="205" t="s">
        <v>178</v>
      </c>
      <c r="G150" s="15"/>
      <c r="H150" s="206">
        <v>1.8</v>
      </c>
      <c r="I150" s="207"/>
      <c r="J150" s="15"/>
      <c r="K150" s="15"/>
      <c r="L150" s="203"/>
      <c r="M150" s="208"/>
      <c r="N150" s="209"/>
      <c r="O150" s="209"/>
      <c r="P150" s="209"/>
      <c r="Q150" s="209"/>
      <c r="R150" s="209"/>
      <c r="S150" s="209"/>
      <c r="T150" s="210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04" t="s">
        <v>174</v>
      </c>
      <c r="AU150" s="204" t="s">
        <v>172</v>
      </c>
      <c r="AV150" s="15" t="s">
        <v>171</v>
      </c>
      <c r="AW150" s="15" t="s">
        <v>30</v>
      </c>
      <c r="AX150" s="15" t="s">
        <v>82</v>
      </c>
      <c r="AY150" s="204" t="s">
        <v>164</v>
      </c>
    </row>
    <row r="151" s="2" customFormat="1" ht="24.15" customHeight="1">
      <c r="A151" s="37"/>
      <c r="B151" s="171"/>
      <c r="C151" s="172" t="s">
        <v>171</v>
      </c>
      <c r="D151" s="172" t="s">
        <v>167</v>
      </c>
      <c r="E151" s="173" t="s">
        <v>192</v>
      </c>
      <c r="F151" s="174" t="s">
        <v>193</v>
      </c>
      <c r="G151" s="175" t="s">
        <v>194</v>
      </c>
      <c r="H151" s="176">
        <v>0.14399999999999999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40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171</v>
      </c>
      <c r="AT151" s="184" t="s">
        <v>167</v>
      </c>
      <c r="AU151" s="184" t="s">
        <v>172</v>
      </c>
      <c r="AY151" s="18" t="s">
        <v>164</v>
      </c>
      <c r="BE151" s="185">
        <f>IF(N151="základná",J151,0)</f>
        <v>0</v>
      </c>
      <c r="BF151" s="185">
        <f>IF(N151="znížená",J151,0)</f>
        <v>0</v>
      </c>
      <c r="BG151" s="185">
        <f>IF(N151="zákl. prenesená",J151,0)</f>
        <v>0</v>
      </c>
      <c r="BH151" s="185">
        <f>IF(N151="zníž. prenesená",J151,0)</f>
        <v>0</v>
      </c>
      <c r="BI151" s="185">
        <f>IF(N151="nulová",J151,0)</f>
        <v>0</v>
      </c>
      <c r="BJ151" s="18" t="s">
        <v>172</v>
      </c>
      <c r="BK151" s="185">
        <f>ROUND(I151*H151,2)</f>
        <v>0</v>
      </c>
      <c r="BL151" s="18" t="s">
        <v>171</v>
      </c>
      <c r="BM151" s="184" t="s">
        <v>195</v>
      </c>
    </row>
    <row r="152" s="2" customFormat="1" ht="24.15" customHeight="1">
      <c r="A152" s="37"/>
      <c r="B152" s="171"/>
      <c r="C152" s="172" t="s">
        <v>196</v>
      </c>
      <c r="D152" s="172" t="s">
        <v>167</v>
      </c>
      <c r="E152" s="173" t="s">
        <v>197</v>
      </c>
      <c r="F152" s="174" t="s">
        <v>198</v>
      </c>
      <c r="G152" s="175" t="s">
        <v>194</v>
      </c>
      <c r="H152" s="176">
        <v>0.14399999999999999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40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171</v>
      </c>
      <c r="AT152" s="184" t="s">
        <v>167</v>
      </c>
      <c r="AU152" s="184" t="s">
        <v>172</v>
      </c>
      <c r="AY152" s="18" t="s">
        <v>164</v>
      </c>
      <c r="BE152" s="185">
        <f>IF(N152="základná",J152,0)</f>
        <v>0</v>
      </c>
      <c r="BF152" s="185">
        <f>IF(N152="znížená",J152,0)</f>
        <v>0</v>
      </c>
      <c r="BG152" s="185">
        <f>IF(N152="zákl. prenesená",J152,0)</f>
        <v>0</v>
      </c>
      <c r="BH152" s="185">
        <f>IF(N152="zníž. prenesená",J152,0)</f>
        <v>0</v>
      </c>
      <c r="BI152" s="185">
        <f>IF(N152="nulová",J152,0)</f>
        <v>0</v>
      </c>
      <c r="BJ152" s="18" t="s">
        <v>172</v>
      </c>
      <c r="BK152" s="185">
        <f>ROUND(I152*H152,2)</f>
        <v>0</v>
      </c>
      <c r="BL152" s="18" t="s">
        <v>171</v>
      </c>
      <c r="BM152" s="184" t="s">
        <v>372</v>
      </c>
    </row>
    <row r="153" s="2" customFormat="1" ht="14.4" customHeight="1">
      <c r="A153" s="37"/>
      <c r="B153" s="171"/>
      <c r="C153" s="172" t="s">
        <v>165</v>
      </c>
      <c r="D153" s="172" t="s">
        <v>167</v>
      </c>
      <c r="E153" s="173" t="s">
        <v>200</v>
      </c>
      <c r="F153" s="174" t="s">
        <v>201</v>
      </c>
      <c r="G153" s="175" t="s">
        <v>194</v>
      </c>
      <c r="H153" s="176">
        <v>0.14399999999999999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40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171</v>
      </c>
      <c r="AT153" s="184" t="s">
        <v>167</v>
      </c>
      <c r="AU153" s="184" t="s">
        <v>172</v>
      </c>
      <c r="AY153" s="18" t="s">
        <v>164</v>
      </c>
      <c r="BE153" s="185">
        <f>IF(N153="základná",J153,0)</f>
        <v>0</v>
      </c>
      <c r="BF153" s="185">
        <f>IF(N153="znížená",J153,0)</f>
        <v>0</v>
      </c>
      <c r="BG153" s="185">
        <f>IF(N153="zákl. prenesená",J153,0)</f>
        <v>0</v>
      </c>
      <c r="BH153" s="185">
        <f>IF(N153="zníž. prenesená",J153,0)</f>
        <v>0</v>
      </c>
      <c r="BI153" s="185">
        <f>IF(N153="nulová",J153,0)</f>
        <v>0</v>
      </c>
      <c r="BJ153" s="18" t="s">
        <v>172</v>
      </c>
      <c r="BK153" s="185">
        <f>ROUND(I153*H153,2)</f>
        <v>0</v>
      </c>
      <c r="BL153" s="18" t="s">
        <v>171</v>
      </c>
      <c r="BM153" s="184" t="s">
        <v>202</v>
      </c>
    </row>
    <row r="154" s="2" customFormat="1" ht="14.4" customHeight="1">
      <c r="A154" s="37"/>
      <c r="B154" s="171"/>
      <c r="C154" s="172" t="s">
        <v>203</v>
      </c>
      <c r="D154" s="172" t="s">
        <v>167</v>
      </c>
      <c r="E154" s="173" t="s">
        <v>204</v>
      </c>
      <c r="F154" s="174" t="s">
        <v>205</v>
      </c>
      <c r="G154" s="175" t="s">
        <v>194</v>
      </c>
      <c r="H154" s="176">
        <v>0.14399999999999999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40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171</v>
      </c>
      <c r="AT154" s="184" t="s">
        <v>167</v>
      </c>
      <c r="AU154" s="184" t="s">
        <v>172</v>
      </c>
      <c r="AY154" s="18" t="s">
        <v>164</v>
      </c>
      <c r="BE154" s="185">
        <f>IF(N154="základná",J154,0)</f>
        <v>0</v>
      </c>
      <c r="BF154" s="185">
        <f>IF(N154="znížená",J154,0)</f>
        <v>0</v>
      </c>
      <c r="BG154" s="185">
        <f>IF(N154="zákl. prenesená",J154,0)</f>
        <v>0</v>
      </c>
      <c r="BH154" s="185">
        <f>IF(N154="zníž. prenesená",J154,0)</f>
        <v>0</v>
      </c>
      <c r="BI154" s="185">
        <f>IF(N154="nulová",J154,0)</f>
        <v>0</v>
      </c>
      <c r="BJ154" s="18" t="s">
        <v>172</v>
      </c>
      <c r="BK154" s="185">
        <f>ROUND(I154*H154,2)</f>
        <v>0</v>
      </c>
      <c r="BL154" s="18" t="s">
        <v>171</v>
      </c>
      <c r="BM154" s="184" t="s">
        <v>206</v>
      </c>
    </row>
    <row r="155" s="2" customFormat="1" ht="14.4" customHeight="1">
      <c r="A155" s="37"/>
      <c r="B155" s="171"/>
      <c r="C155" s="172" t="s">
        <v>207</v>
      </c>
      <c r="D155" s="172" t="s">
        <v>167</v>
      </c>
      <c r="E155" s="173" t="s">
        <v>208</v>
      </c>
      <c r="F155" s="174" t="s">
        <v>209</v>
      </c>
      <c r="G155" s="175" t="s">
        <v>194</v>
      </c>
      <c r="H155" s="176">
        <v>0.14399999999999999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40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171</v>
      </c>
      <c r="AT155" s="184" t="s">
        <v>167</v>
      </c>
      <c r="AU155" s="184" t="s">
        <v>172</v>
      </c>
      <c r="AY155" s="18" t="s">
        <v>164</v>
      </c>
      <c r="BE155" s="185">
        <f>IF(N155="základná",J155,0)</f>
        <v>0</v>
      </c>
      <c r="BF155" s="185">
        <f>IF(N155="znížená",J155,0)</f>
        <v>0</v>
      </c>
      <c r="BG155" s="185">
        <f>IF(N155="zákl. prenesená",J155,0)</f>
        <v>0</v>
      </c>
      <c r="BH155" s="185">
        <f>IF(N155="zníž. prenesená",J155,0)</f>
        <v>0</v>
      </c>
      <c r="BI155" s="185">
        <f>IF(N155="nulová",J155,0)</f>
        <v>0</v>
      </c>
      <c r="BJ155" s="18" t="s">
        <v>172</v>
      </c>
      <c r="BK155" s="185">
        <f>ROUND(I155*H155,2)</f>
        <v>0</v>
      </c>
      <c r="BL155" s="18" t="s">
        <v>171</v>
      </c>
      <c r="BM155" s="184" t="s">
        <v>210</v>
      </c>
    </row>
    <row r="156" s="2" customFormat="1" ht="24.15" customHeight="1">
      <c r="A156" s="37"/>
      <c r="B156" s="171"/>
      <c r="C156" s="172" t="s">
        <v>186</v>
      </c>
      <c r="D156" s="172" t="s">
        <v>167</v>
      </c>
      <c r="E156" s="173" t="s">
        <v>211</v>
      </c>
      <c r="F156" s="174" t="s">
        <v>212</v>
      </c>
      <c r="G156" s="175" t="s">
        <v>194</v>
      </c>
      <c r="H156" s="176">
        <v>2.7360000000000002</v>
      </c>
      <c r="I156" s="177"/>
      <c r="J156" s="178">
        <f>ROUND(I156*H156,2)</f>
        <v>0</v>
      </c>
      <c r="K156" s="179"/>
      <c r="L156" s="38"/>
      <c r="M156" s="180" t="s">
        <v>1</v>
      </c>
      <c r="N156" s="181" t="s">
        <v>40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171</v>
      </c>
      <c r="AT156" s="184" t="s">
        <v>167</v>
      </c>
      <c r="AU156" s="184" t="s">
        <v>172</v>
      </c>
      <c r="AY156" s="18" t="s">
        <v>164</v>
      </c>
      <c r="BE156" s="185">
        <f>IF(N156="základná",J156,0)</f>
        <v>0</v>
      </c>
      <c r="BF156" s="185">
        <f>IF(N156="znížená",J156,0)</f>
        <v>0</v>
      </c>
      <c r="BG156" s="185">
        <f>IF(N156="zákl. prenesená",J156,0)</f>
        <v>0</v>
      </c>
      <c r="BH156" s="185">
        <f>IF(N156="zníž. prenesená",J156,0)</f>
        <v>0</v>
      </c>
      <c r="BI156" s="185">
        <f>IF(N156="nulová",J156,0)</f>
        <v>0</v>
      </c>
      <c r="BJ156" s="18" t="s">
        <v>172</v>
      </c>
      <c r="BK156" s="185">
        <f>ROUND(I156*H156,2)</f>
        <v>0</v>
      </c>
      <c r="BL156" s="18" t="s">
        <v>171</v>
      </c>
      <c r="BM156" s="184" t="s">
        <v>213</v>
      </c>
    </row>
    <row r="157" s="13" customFormat="1">
      <c r="A157" s="13"/>
      <c r="B157" s="186"/>
      <c r="C157" s="13"/>
      <c r="D157" s="187" t="s">
        <v>174</v>
      </c>
      <c r="E157" s="13"/>
      <c r="F157" s="189" t="s">
        <v>373</v>
      </c>
      <c r="G157" s="13"/>
      <c r="H157" s="190">
        <v>2.7360000000000002</v>
      </c>
      <c r="I157" s="191"/>
      <c r="J157" s="13"/>
      <c r="K157" s="13"/>
      <c r="L157" s="186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174</v>
      </c>
      <c r="AU157" s="188" t="s">
        <v>172</v>
      </c>
      <c r="AV157" s="13" t="s">
        <v>172</v>
      </c>
      <c r="AW157" s="13" t="s">
        <v>3</v>
      </c>
      <c r="AX157" s="13" t="s">
        <v>82</v>
      </c>
      <c r="AY157" s="188" t="s">
        <v>164</v>
      </c>
    </row>
    <row r="158" s="2" customFormat="1" ht="24.15" customHeight="1">
      <c r="A158" s="37"/>
      <c r="B158" s="171"/>
      <c r="C158" s="172" t="s">
        <v>102</v>
      </c>
      <c r="D158" s="172" t="s">
        <v>167</v>
      </c>
      <c r="E158" s="173" t="s">
        <v>215</v>
      </c>
      <c r="F158" s="174" t="s">
        <v>216</v>
      </c>
      <c r="G158" s="175" t="s">
        <v>194</v>
      </c>
      <c r="H158" s="176">
        <v>0.14399999999999999</v>
      </c>
      <c r="I158" s="177"/>
      <c r="J158" s="178">
        <f>ROUND(I158*H158,2)</f>
        <v>0</v>
      </c>
      <c r="K158" s="179"/>
      <c r="L158" s="38"/>
      <c r="M158" s="180" t="s">
        <v>1</v>
      </c>
      <c r="N158" s="181" t="s">
        <v>40</v>
      </c>
      <c r="O158" s="76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171</v>
      </c>
      <c r="AT158" s="184" t="s">
        <v>167</v>
      </c>
      <c r="AU158" s="184" t="s">
        <v>172</v>
      </c>
      <c r="AY158" s="18" t="s">
        <v>164</v>
      </c>
      <c r="BE158" s="185">
        <f>IF(N158="základná",J158,0)</f>
        <v>0</v>
      </c>
      <c r="BF158" s="185">
        <f>IF(N158="znížená",J158,0)</f>
        <v>0</v>
      </c>
      <c r="BG158" s="185">
        <f>IF(N158="zákl. prenesená",J158,0)</f>
        <v>0</v>
      </c>
      <c r="BH158" s="185">
        <f>IF(N158="zníž. prenesená",J158,0)</f>
        <v>0</v>
      </c>
      <c r="BI158" s="185">
        <f>IF(N158="nulová",J158,0)</f>
        <v>0</v>
      </c>
      <c r="BJ158" s="18" t="s">
        <v>172</v>
      </c>
      <c r="BK158" s="185">
        <f>ROUND(I158*H158,2)</f>
        <v>0</v>
      </c>
      <c r="BL158" s="18" t="s">
        <v>171</v>
      </c>
      <c r="BM158" s="184" t="s">
        <v>217</v>
      </c>
    </row>
    <row r="159" s="2" customFormat="1" ht="24.15" customHeight="1">
      <c r="A159" s="37"/>
      <c r="B159" s="171"/>
      <c r="C159" s="172" t="s">
        <v>105</v>
      </c>
      <c r="D159" s="172" t="s">
        <v>167</v>
      </c>
      <c r="E159" s="173" t="s">
        <v>218</v>
      </c>
      <c r="F159" s="174" t="s">
        <v>219</v>
      </c>
      <c r="G159" s="175" t="s">
        <v>194</v>
      </c>
      <c r="H159" s="176">
        <v>0.28799999999999998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40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171</v>
      </c>
      <c r="AT159" s="184" t="s">
        <v>167</v>
      </c>
      <c r="AU159" s="184" t="s">
        <v>172</v>
      </c>
      <c r="AY159" s="18" t="s">
        <v>164</v>
      </c>
      <c r="BE159" s="185">
        <f>IF(N159="základná",J159,0)</f>
        <v>0</v>
      </c>
      <c r="BF159" s="185">
        <f>IF(N159="znížená",J159,0)</f>
        <v>0</v>
      </c>
      <c r="BG159" s="185">
        <f>IF(N159="zákl. prenesená",J159,0)</f>
        <v>0</v>
      </c>
      <c r="BH159" s="185">
        <f>IF(N159="zníž. prenesená",J159,0)</f>
        <v>0</v>
      </c>
      <c r="BI159" s="185">
        <f>IF(N159="nulová",J159,0)</f>
        <v>0</v>
      </c>
      <c r="BJ159" s="18" t="s">
        <v>172</v>
      </c>
      <c r="BK159" s="185">
        <f>ROUND(I159*H159,2)</f>
        <v>0</v>
      </c>
      <c r="BL159" s="18" t="s">
        <v>171</v>
      </c>
      <c r="BM159" s="184" t="s">
        <v>220</v>
      </c>
    </row>
    <row r="160" s="13" customFormat="1">
      <c r="A160" s="13"/>
      <c r="B160" s="186"/>
      <c r="C160" s="13"/>
      <c r="D160" s="187" t="s">
        <v>174</v>
      </c>
      <c r="E160" s="13"/>
      <c r="F160" s="189" t="s">
        <v>374</v>
      </c>
      <c r="G160" s="13"/>
      <c r="H160" s="190">
        <v>0.28799999999999998</v>
      </c>
      <c r="I160" s="191"/>
      <c r="J160" s="13"/>
      <c r="K160" s="13"/>
      <c r="L160" s="186"/>
      <c r="M160" s="192"/>
      <c r="N160" s="193"/>
      <c r="O160" s="193"/>
      <c r="P160" s="193"/>
      <c r="Q160" s="193"/>
      <c r="R160" s="193"/>
      <c r="S160" s="193"/>
      <c r="T160" s="19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8" t="s">
        <v>174</v>
      </c>
      <c r="AU160" s="188" t="s">
        <v>172</v>
      </c>
      <c r="AV160" s="13" t="s">
        <v>172</v>
      </c>
      <c r="AW160" s="13" t="s">
        <v>3</v>
      </c>
      <c r="AX160" s="13" t="s">
        <v>82</v>
      </c>
      <c r="AY160" s="188" t="s">
        <v>164</v>
      </c>
    </row>
    <row r="161" s="2" customFormat="1" ht="24.15" customHeight="1">
      <c r="A161" s="37"/>
      <c r="B161" s="171"/>
      <c r="C161" s="172" t="s">
        <v>108</v>
      </c>
      <c r="D161" s="172" t="s">
        <v>167</v>
      </c>
      <c r="E161" s="173" t="s">
        <v>222</v>
      </c>
      <c r="F161" s="174" t="s">
        <v>223</v>
      </c>
      <c r="G161" s="175" t="s">
        <v>194</v>
      </c>
      <c r="H161" s="176">
        <v>0.14399999999999999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40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171</v>
      </c>
      <c r="AT161" s="184" t="s">
        <v>167</v>
      </c>
      <c r="AU161" s="184" t="s">
        <v>172</v>
      </c>
      <c r="AY161" s="18" t="s">
        <v>164</v>
      </c>
      <c r="BE161" s="185">
        <f>IF(N161="základná",J161,0)</f>
        <v>0</v>
      </c>
      <c r="BF161" s="185">
        <f>IF(N161="znížená",J161,0)</f>
        <v>0</v>
      </c>
      <c r="BG161" s="185">
        <f>IF(N161="zákl. prenesená",J161,0)</f>
        <v>0</v>
      </c>
      <c r="BH161" s="185">
        <f>IF(N161="zníž. prenesená",J161,0)</f>
        <v>0</v>
      </c>
      <c r="BI161" s="185">
        <f>IF(N161="nulová",J161,0)</f>
        <v>0</v>
      </c>
      <c r="BJ161" s="18" t="s">
        <v>172</v>
      </c>
      <c r="BK161" s="185">
        <f>ROUND(I161*H161,2)</f>
        <v>0</v>
      </c>
      <c r="BL161" s="18" t="s">
        <v>171</v>
      </c>
      <c r="BM161" s="184" t="s">
        <v>375</v>
      </c>
    </row>
    <row r="162" s="2" customFormat="1" ht="14.4" customHeight="1">
      <c r="A162" s="37"/>
      <c r="B162" s="171"/>
      <c r="C162" s="172" t="s">
        <v>111</v>
      </c>
      <c r="D162" s="172" t="s">
        <v>167</v>
      </c>
      <c r="E162" s="173" t="s">
        <v>225</v>
      </c>
      <c r="F162" s="174" t="s">
        <v>226</v>
      </c>
      <c r="G162" s="175" t="s">
        <v>227</v>
      </c>
      <c r="H162" s="176">
        <v>0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40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171</v>
      </c>
      <c r="AT162" s="184" t="s">
        <v>167</v>
      </c>
      <c r="AU162" s="184" t="s">
        <v>172</v>
      </c>
      <c r="AY162" s="18" t="s">
        <v>164</v>
      </c>
      <c r="BE162" s="185">
        <f>IF(N162="základná",J162,0)</f>
        <v>0</v>
      </c>
      <c r="BF162" s="185">
        <f>IF(N162="znížená",J162,0)</f>
        <v>0</v>
      </c>
      <c r="BG162" s="185">
        <f>IF(N162="zákl. prenesená",J162,0)</f>
        <v>0</v>
      </c>
      <c r="BH162" s="185">
        <f>IF(N162="zníž. prenesená",J162,0)</f>
        <v>0</v>
      </c>
      <c r="BI162" s="185">
        <f>IF(N162="nulová",J162,0)</f>
        <v>0</v>
      </c>
      <c r="BJ162" s="18" t="s">
        <v>172</v>
      </c>
      <c r="BK162" s="185">
        <f>ROUND(I162*H162,2)</f>
        <v>0</v>
      </c>
      <c r="BL162" s="18" t="s">
        <v>171</v>
      </c>
      <c r="BM162" s="184" t="s">
        <v>228</v>
      </c>
    </row>
    <row r="163" s="12" customFormat="1" ht="22.8" customHeight="1">
      <c r="A163" s="12"/>
      <c r="B163" s="158"/>
      <c r="C163" s="12"/>
      <c r="D163" s="159" t="s">
        <v>73</v>
      </c>
      <c r="E163" s="169" t="s">
        <v>229</v>
      </c>
      <c r="F163" s="169" t="s">
        <v>230</v>
      </c>
      <c r="G163" s="12"/>
      <c r="H163" s="12"/>
      <c r="I163" s="161"/>
      <c r="J163" s="170">
        <f>BK163</f>
        <v>0</v>
      </c>
      <c r="K163" s="12"/>
      <c r="L163" s="158"/>
      <c r="M163" s="163"/>
      <c r="N163" s="164"/>
      <c r="O163" s="164"/>
      <c r="P163" s="165">
        <f>P164</f>
        <v>0</v>
      </c>
      <c r="Q163" s="164"/>
      <c r="R163" s="165">
        <f>R164</f>
        <v>0</v>
      </c>
      <c r="S163" s="164"/>
      <c r="T163" s="166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82</v>
      </c>
      <c r="AT163" s="167" t="s">
        <v>73</v>
      </c>
      <c r="AU163" s="167" t="s">
        <v>82</v>
      </c>
      <c r="AY163" s="159" t="s">
        <v>164</v>
      </c>
      <c r="BK163" s="168">
        <f>BK164</f>
        <v>0</v>
      </c>
    </row>
    <row r="164" s="2" customFormat="1" ht="24.15" customHeight="1">
      <c r="A164" s="37"/>
      <c r="B164" s="171"/>
      <c r="C164" s="172" t="s">
        <v>114</v>
      </c>
      <c r="D164" s="172" t="s">
        <v>167</v>
      </c>
      <c r="E164" s="173" t="s">
        <v>231</v>
      </c>
      <c r="F164" s="174" t="s">
        <v>232</v>
      </c>
      <c r="G164" s="175" t="s">
        <v>194</v>
      </c>
      <c r="H164" s="176">
        <v>0.39300000000000002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40</v>
      </c>
      <c r="O164" s="76"/>
      <c r="P164" s="182">
        <f>O164*H164</f>
        <v>0</v>
      </c>
      <c r="Q164" s="182">
        <v>0</v>
      </c>
      <c r="R164" s="182">
        <f>Q164*H164</f>
        <v>0</v>
      </c>
      <c r="S164" s="182">
        <v>0</v>
      </c>
      <c r="T164" s="18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171</v>
      </c>
      <c r="AT164" s="184" t="s">
        <v>167</v>
      </c>
      <c r="AU164" s="184" t="s">
        <v>172</v>
      </c>
      <c r="AY164" s="18" t="s">
        <v>164</v>
      </c>
      <c r="BE164" s="185">
        <f>IF(N164="základná",J164,0)</f>
        <v>0</v>
      </c>
      <c r="BF164" s="185">
        <f>IF(N164="znížená",J164,0)</f>
        <v>0</v>
      </c>
      <c r="BG164" s="185">
        <f>IF(N164="zákl. prenesená",J164,0)</f>
        <v>0</v>
      </c>
      <c r="BH164" s="185">
        <f>IF(N164="zníž. prenesená",J164,0)</f>
        <v>0</v>
      </c>
      <c r="BI164" s="185">
        <f>IF(N164="nulová",J164,0)</f>
        <v>0</v>
      </c>
      <c r="BJ164" s="18" t="s">
        <v>172</v>
      </c>
      <c r="BK164" s="185">
        <f>ROUND(I164*H164,2)</f>
        <v>0</v>
      </c>
      <c r="BL164" s="18" t="s">
        <v>171</v>
      </c>
      <c r="BM164" s="184" t="s">
        <v>233</v>
      </c>
    </row>
    <row r="165" s="12" customFormat="1" ht="25.92" customHeight="1">
      <c r="A165" s="12"/>
      <c r="B165" s="158"/>
      <c r="C165" s="12"/>
      <c r="D165" s="159" t="s">
        <v>73</v>
      </c>
      <c r="E165" s="160" t="s">
        <v>234</v>
      </c>
      <c r="F165" s="160" t="s">
        <v>235</v>
      </c>
      <c r="G165" s="12"/>
      <c r="H165" s="12"/>
      <c r="I165" s="161"/>
      <c r="J165" s="162">
        <f>BK165</f>
        <v>0</v>
      </c>
      <c r="K165" s="12"/>
      <c r="L165" s="158"/>
      <c r="M165" s="163"/>
      <c r="N165" s="164"/>
      <c r="O165" s="164"/>
      <c r="P165" s="165">
        <f>P166+P176+P181+P183+P198+P206+P236</f>
        <v>0</v>
      </c>
      <c r="Q165" s="164"/>
      <c r="R165" s="165">
        <f>R166+R176+R181+R183+R198+R206+R236</f>
        <v>0.40224851000000006</v>
      </c>
      <c r="S165" s="164"/>
      <c r="T165" s="166">
        <f>T166+T176+T181+T183+T198+T206+T236</f>
        <v>0.022060000000000003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59" t="s">
        <v>172</v>
      </c>
      <c r="AT165" s="167" t="s">
        <v>73</v>
      </c>
      <c r="AU165" s="167" t="s">
        <v>74</v>
      </c>
      <c r="AY165" s="159" t="s">
        <v>164</v>
      </c>
      <c r="BK165" s="168">
        <f>BK166+BK176+BK181+BK183+BK198+BK206+BK236</f>
        <v>0</v>
      </c>
    </row>
    <row r="166" s="12" customFormat="1" ht="22.8" customHeight="1">
      <c r="A166" s="12"/>
      <c r="B166" s="158"/>
      <c r="C166" s="12"/>
      <c r="D166" s="159" t="s">
        <v>73</v>
      </c>
      <c r="E166" s="169" t="s">
        <v>236</v>
      </c>
      <c r="F166" s="169" t="s">
        <v>237</v>
      </c>
      <c r="G166" s="12"/>
      <c r="H166" s="12"/>
      <c r="I166" s="161"/>
      <c r="J166" s="170">
        <f>BK166</f>
        <v>0</v>
      </c>
      <c r="K166" s="12"/>
      <c r="L166" s="158"/>
      <c r="M166" s="163"/>
      <c r="N166" s="164"/>
      <c r="O166" s="164"/>
      <c r="P166" s="165">
        <f>SUM(P167:P175)</f>
        <v>0</v>
      </c>
      <c r="Q166" s="164"/>
      <c r="R166" s="165">
        <f>SUM(R167:R175)</f>
        <v>0.0086400000000000001</v>
      </c>
      <c r="S166" s="164"/>
      <c r="T166" s="166">
        <f>SUM(T167:T175)</f>
        <v>0.022060000000000003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59" t="s">
        <v>172</v>
      </c>
      <c r="AT166" s="167" t="s">
        <v>73</v>
      </c>
      <c r="AU166" s="167" t="s">
        <v>82</v>
      </c>
      <c r="AY166" s="159" t="s">
        <v>164</v>
      </c>
      <c r="BK166" s="168">
        <f>SUM(BK167:BK175)</f>
        <v>0</v>
      </c>
    </row>
    <row r="167" s="2" customFormat="1" ht="24.15" customHeight="1">
      <c r="A167" s="37"/>
      <c r="B167" s="171"/>
      <c r="C167" s="172" t="s">
        <v>117</v>
      </c>
      <c r="D167" s="172" t="s">
        <v>167</v>
      </c>
      <c r="E167" s="173" t="s">
        <v>238</v>
      </c>
      <c r="F167" s="174" t="s">
        <v>239</v>
      </c>
      <c r="G167" s="175" t="s">
        <v>240</v>
      </c>
      <c r="H167" s="176">
        <v>1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40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0.019460000000000002</v>
      </c>
      <c r="T167" s="183">
        <f>S167*H167</f>
        <v>0.019460000000000002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120</v>
      </c>
      <c r="AT167" s="184" t="s">
        <v>167</v>
      </c>
      <c r="AU167" s="184" t="s">
        <v>172</v>
      </c>
      <c r="AY167" s="18" t="s">
        <v>164</v>
      </c>
      <c r="BE167" s="185">
        <f>IF(N167="základná",J167,0)</f>
        <v>0</v>
      </c>
      <c r="BF167" s="185">
        <f>IF(N167="znížená",J167,0)</f>
        <v>0</v>
      </c>
      <c r="BG167" s="185">
        <f>IF(N167="zákl. prenesená",J167,0)</f>
        <v>0</v>
      </c>
      <c r="BH167" s="185">
        <f>IF(N167="zníž. prenesená",J167,0)</f>
        <v>0</v>
      </c>
      <c r="BI167" s="185">
        <f>IF(N167="nulová",J167,0)</f>
        <v>0</v>
      </c>
      <c r="BJ167" s="18" t="s">
        <v>172</v>
      </c>
      <c r="BK167" s="185">
        <f>ROUND(I167*H167,2)</f>
        <v>0</v>
      </c>
      <c r="BL167" s="18" t="s">
        <v>120</v>
      </c>
      <c r="BM167" s="184" t="s">
        <v>241</v>
      </c>
    </row>
    <row r="168" s="2" customFormat="1" ht="24.15" customHeight="1">
      <c r="A168" s="37"/>
      <c r="B168" s="171"/>
      <c r="C168" s="172" t="s">
        <v>120</v>
      </c>
      <c r="D168" s="172" t="s">
        <v>167</v>
      </c>
      <c r="E168" s="173" t="s">
        <v>242</v>
      </c>
      <c r="F168" s="174" t="s">
        <v>243</v>
      </c>
      <c r="G168" s="175" t="s">
        <v>227</v>
      </c>
      <c r="H168" s="176">
        <v>1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40</v>
      </c>
      <c r="O168" s="76"/>
      <c r="P168" s="182">
        <f>O168*H168</f>
        <v>0</v>
      </c>
      <c r="Q168" s="182">
        <v>0.00027999999999999998</v>
      </c>
      <c r="R168" s="182">
        <f>Q168*H168</f>
        <v>0.00027999999999999998</v>
      </c>
      <c r="S168" s="182">
        <v>0</v>
      </c>
      <c r="T168" s="18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120</v>
      </c>
      <c r="AT168" s="184" t="s">
        <v>167</v>
      </c>
      <c r="AU168" s="184" t="s">
        <v>172</v>
      </c>
      <c r="AY168" s="18" t="s">
        <v>164</v>
      </c>
      <c r="BE168" s="185">
        <f>IF(N168="základná",J168,0)</f>
        <v>0</v>
      </c>
      <c r="BF168" s="185">
        <f>IF(N168="znížená",J168,0)</f>
        <v>0</v>
      </c>
      <c r="BG168" s="185">
        <f>IF(N168="zákl. prenesená",J168,0)</f>
        <v>0</v>
      </c>
      <c r="BH168" s="185">
        <f>IF(N168="zníž. prenesená",J168,0)</f>
        <v>0</v>
      </c>
      <c r="BI168" s="185">
        <f>IF(N168="nulová",J168,0)</f>
        <v>0</v>
      </c>
      <c r="BJ168" s="18" t="s">
        <v>172</v>
      </c>
      <c r="BK168" s="185">
        <f>ROUND(I168*H168,2)</f>
        <v>0</v>
      </c>
      <c r="BL168" s="18" t="s">
        <v>120</v>
      </c>
      <c r="BM168" s="184" t="s">
        <v>244</v>
      </c>
    </row>
    <row r="169" s="2" customFormat="1" ht="14.4" customHeight="1">
      <c r="A169" s="37"/>
      <c r="B169" s="171"/>
      <c r="C169" s="211" t="s">
        <v>123</v>
      </c>
      <c r="D169" s="211" t="s">
        <v>245</v>
      </c>
      <c r="E169" s="212" t="s">
        <v>246</v>
      </c>
      <c r="F169" s="213" t="s">
        <v>247</v>
      </c>
      <c r="G169" s="214" t="s">
        <v>227</v>
      </c>
      <c r="H169" s="215">
        <v>1</v>
      </c>
      <c r="I169" s="216"/>
      <c r="J169" s="217">
        <f>ROUND(I169*H169,2)</f>
        <v>0</v>
      </c>
      <c r="K169" s="218"/>
      <c r="L169" s="219"/>
      <c r="M169" s="220" t="s">
        <v>1</v>
      </c>
      <c r="N169" s="221" t="s">
        <v>40</v>
      </c>
      <c r="O169" s="76"/>
      <c r="P169" s="182">
        <f>O169*H169</f>
        <v>0</v>
      </c>
      <c r="Q169" s="182">
        <v>0.0061999999999999998</v>
      </c>
      <c r="R169" s="182">
        <f>Q169*H169</f>
        <v>0.0061999999999999998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248</v>
      </c>
      <c r="AT169" s="184" t="s">
        <v>245</v>
      </c>
      <c r="AU169" s="184" t="s">
        <v>172</v>
      </c>
      <c r="AY169" s="18" t="s">
        <v>164</v>
      </c>
      <c r="BE169" s="185">
        <f>IF(N169="základná",J169,0)</f>
        <v>0</v>
      </c>
      <c r="BF169" s="185">
        <f>IF(N169="znížená",J169,0)</f>
        <v>0</v>
      </c>
      <c r="BG169" s="185">
        <f>IF(N169="zákl. prenesená",J169,0)</f>
        <v>0</v>
      </c>
      <c r="BH169" s="185">
        <f>IF(N169="zníž. prenesená",J169,0)</f>
        <v>0</v>
      </c>
      <c r="BI169" s="185">
        <f>IF(N169="nulová",J169,0)</f>
        <v>0</v>
      </c>
      <c r="BJ169" s="18" t="s">
        <v>172</v>
      </c>
      <c r="BK169" s="185">
        <f>ROUND(I169*H169,2)</f>
        <v>0</v>
      </c>
      <c r="BL169" s="18" t="s">
        <v>120</v>
      </c>
      <c r="BM169" s="184" t="s">
        <v>249</v>
      </c>
    </row>
    <row r="170" s="2" customFormat="1" ht="24.15" customHeight="1">
      <c r="A170" s="37"/>
      <c r="B170" s="171"/>
      <c r="C170" s="172" t="s">
        <v>126</v>
      </c>
      <c r="D170" s="172" t="s">
        <v>167</v>
      </c>
      <c r="E170" s="173" t="s">
        <v>250</v>
      </c>
      <c r="F170" s="174" t="s">
        <v>251</v>
      </c>
      <c r="G170" s="175" t="s">
        <v>240</v>
      </c>
      <c r="H170" s="176">
        <v>1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40</v>
      </c>
      <c r="O170" s="76"/>
      <c r="P170" s="182">
        <f>O170*H170</f>
        <v>0</v>
      </c>
      <c r="Q170" s="182">
        <v>0</v>
      </c>
      <c r="R170" s="182">
        <f>Q170*H170</f>
        <v>0</v>
      </c>
      <c r="S170" s="182">
        <v>0.0025999999999999999</v>
      </c>
      <c r="T170" s="183">
        <f>S170*H170</f>
        <v>0.0025999999999999999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120</v>
      </c>
      <c r="AT170" s="184" t="s">
        <v>167</v>
      </c>
      <c r="AU170" s="184" t="s">
        <v>172</v>
      </c>
      <c r="AY170" s="18" t="s">
        <v>164</v>
      </c>
      <c r="BE170" s="185">
        <f>IF(N170="základná",J170,0)</f>
        <v>0</v>
      </c>
      <c r="BF170" s="185">
        <f>IF(N170="znížená",J170,0)</f>
        <v>0</v>
      </c>
      <c r="BG170" s="185">
        <f>IF(N170="zákl. prenesená",J170,0)</f>
        <v>0</v>
      </c>
      <c r="BH170" s="185">
        <f>IF(N170="zníž. prenesená",J170,0)</f>
        <v>0</v>
      </c>
      <c r="BI170" s="185">
        <f>IF(N170="nulová",J170,0)</f>
        <v>0</v>
      </c>
      <c r="BJ170" s="18" t="s">
        <v>172</v>
      </c>
      <c r="BK170" s="185">
        <f>ROUND(I170*H170,2)</f>
        <v>0</v>
      </c>
      <c r="BL170" s="18" t="s">
        <v>120</v>
      </c>
      <c r="BM170" s="184" t="s">
        <v>252</v>
      </c>
    </row>
    <row r="171" s="2" customFormat="1" ht="14.4" customHeight="1">
      <c r="A171" s="37"/>
      <c r="B171" s="171"/>
      <c r="C171" s="172" t="s">
        <v>129</v>
      </c>
      <c r="D171" s="172" t="s">
        <v>167</v>
      </c>
      <c r="E171" s="173" t="s">
        <v>253</v>
      </c>
      <c r="F171" s="174" t="s">
        <v>254</v>
      </c>
      <c r="G171" s="175" t="s">
        <v>227</v>
      </c>
      <c r="H171" s="176">
        <v>1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40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120</v>
      </c>
      <c r="AT171" s="184" t="s">
        <v>167</v>
      </c>
      <c r="AU171" s="184" t="s">
        <v>172</v>
      </c>
      <c r="AY171" s="18" t="s">
        <v>164</v>
      </c>
      <c r="BE171" s="185">
        <f>IF(N171="základná",J171,0)</f>
        <v>0</v>
      </c>
      <c r="BF171" s="185">
        <f>IF(N171="znížená",J171,0)</f>
        <v>0</v>
      </c>
      <c r="BG171" s="185">
        <f>IF(N171="zákl. prenesená",J171,0)</f>
        <v>0</v>
      </c>
      <c r="BH171" s="185">
        <f>IF(N171="zníž. prenesená",J171,0)</f>
        <v>0</v>
      </c>
      <c r="BI171" s="185">
        <f>IF(N171="nulová",J171,0)</f>
        <v>0</v>
      </c>
      <c r="BJ171" s="18" t="s">
        <v>172</v>
      </c>
      <c r="BK171" s="185">
        <f>ROUND(I171*H171,2)</f>
        <v>0</v>
      </c>
      <c r="BL171" s="18" t="s">
        <v>120</v>
      </c>
      <c r="BM171" s="184" t="s">
        <v>255</v>
      </c>
    </row>
    <row r="172" s="2" customFormat="1" ht="24.15" customHeight="1">
      <c r="A172" s="37"/>
      <c r="B172" s="171"/>
      <c r="C172" s="211" t="s">
        <v>7</v>
      </c>
      <c r="D172" s="211" t="s">
        <v>245</v>
      </c>
      <c r="E172" s="212" t="s">
        <v>256</v>
      </c>
      <c r="F172" s="213" t="s">
        <v>257</v>
      </c>
      <c r="G172" s="214" t="s">
        <v>227</v>
      </c>
      <c r="H172" s="215">
        <v>1</v>
      </c>
      <c r="I172" s="216"/>
      <c r="J172" s="217">
        <f>ROUND(I172*H172,2)</f>
        <v>0</v>
      </c>
      <c r="K172" s="218"/>
      <c r="L172" s="219"/>
      <c r="M172" s="220" t="s">
        <v>1</v>
      </c>
      <c r="N172" s="221" t="s">
        <v>40</v>
      </c>
      <c r="O172" s="76"/>
      <c r="P172" s="182">
        <f>O172*H172</f>
        <v>0</v>
      </c>
      <c r="Q172" s="182">
        <v>0.001</v>
      </c>
      <c r="R172" s="182">
        <f>Q172*H172</f>
        <v>0.001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248</v>
      </c>
      <c r="AT172" s="184" t="s">
        <v>245</v>
      </c>
      <c r="AU172" s="184" t="s">
        <v>172</v>
      </c>
      <c r="AY172" s="18" t="s">
        <v>164</v>
      </c>
      <c r="BE172" s="185">
        <f>IF(N172="základná",J172,0)</f>
        <v>0</v>
      </c>
      <c r="BF172" s="185">
        <f>IF(N172="znížená",J172,0)</f>
        <v>0</v>
      </c>
      <c r="BG172" s="185">
        <f>IF(N172="zákl. prenesená",J172,0)</f>
        <v>0</v>
      </c>
      <c r="BH172" s="185">
        <f>IF(N172="zníž. prenesená",J172,0)</f>
        <v>0</v>
      </c>
      <c r="BI172" s="185">
        <f>IF(N172="nulová",J172,0)</f>
        <v>0</v>
      </c>
      <c r="BJ172" s="18" t="s">
        <v>172</v>
      </c>
      <c r="BK172" s="185">
        <f>ROUND(I172*H172,2)</f>
        <v>0</v>
      </c>
      <c r="BL172" s="18" t="s">
        <v>120</v>
      </c>
      <c r="BM172" s="184" t="s">
        <v>258</v>
      </c>
    </row>
    <row r="173" s="2" customFormat="1" ht="24.15" customHeight="1">
      <c r="A173" s="37"/>
      <c r="B173" s="171"/>
      <c r="C173" s="172" t="s">
        <v>259</v>
      </c>
      <c r="D173" s="172" t="s">
        <v>167</v>
      </c>
      <c r="E173" s="173" t="s">
        <v>260</v>
      </c>
      <c r="F173" s="174" t="s">
        <v>261</v>
      </c>
      <c r="G173" s="175" t="s">
        <v>227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40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120</v>
      </c>
      <c r="AT173" s="184" t="s">
        <v>167</v>
      </c>
      <c r="AU173" s="184" t="s">
        <v>172</v>
      </c>
      <c r="AY173" s="18" t="s">
        <v>164</v>
      </c>
      <c r="BE173" s="185">
        <f>IF(N173="základná",J173,0)</f>
        <v>0</v>
      </c>
      <c r="BF173" s="185">
        <f>IF(N173="znížená",J173,0)</f>
        <v>0</v>
      </c>
      <c r="BG173" s="185">
        <f>IF(N173="zákl. prenesená",J173,0)</f>
        <v>0</v>
      </c>
      <c r="BH173" s="185">
        <f>IF(N173="zníž. prenesená",J173,0)</f>
        <v>0</v>
      </c>
      <c r="BI173" s="185">
        <f>IF(N173="nulová",J173,0)</f>
        <v>0</v>
      </c>
      <c r="BJ173" s="18" t="s">
        <v>172</v>
      </c>
      <c r="BK173" s="185">
        <f>ROUND(I173*H173,2)</f>
        <v>0</v>
      </c>
      <c r="BL173" s="18" t="s">
        <v>120</v>
      </c>
      <c r="BM173" s="184" t="s">
        <v>262</v>
      </c>
    </row>
    <row r="174" s="2" customFormat="1" ht="24.15" customHeight="1">
      <c r="A174" s="37"/>
      <c r="B174" s="171"/>
      <c r="C174" s="211" t="s">
        <v>263</v>
      </c>
      <c r="D174" s="211" t="s">
        <v>245</v>
      </c>
      <c r="E174" s="212" t="s">
        <v>264</v>
      </c>
      <c r="F174" s="213" t="s">
        <v>265</v>
      </c>
      <c r="G174" s="214" t="s">
        <v>227</v>
      </c>
      <c r="H174" s="215">
        <v>1</v>
      </c>
      <c r="I174" s="216"/>
      <c r="J174" s="217">
        <f>ROUND(I174*H174,2)</f>
        <v>0</v>
      </c>
      <c r="K174" s="218"/>
      <c r="L174" s="219"/>
      <c r="M174" s="220" t="s">
        <v>1</v>
      </c>
      <c r="N174" s="221" t="s">
        <v>40</v>
      </c>
      <c r="O174" s="76"/>
      <c r="P174" s="182">
        <f>O174*H174</f>
        <v>0</v>
      </c>
      <c r="Q174" s="182">
        <v>0.00116</v>
      </c>
      <c r="R174" s="182">
        <f>Q174*H174</f>
        <v>0.00116</v>
      </c>
      <c r="S174" s="182">
        <v>0</v>
      </c>
      <c r="T174" s="18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4" t="s">
        <v>248</v>
      </c>
      <c r="AT174" s="184" t="s">
        <v>245</v>
      </c>
      <c r="AU174" s="184" t="s">
        <v>172</v>
      </c>
      <c r="AY174" s="18" t="s">
        <v>164</v>
      </c>
      <c r="BE174" s="185">
        <f>IF(N174="základná",J174,0)</f>
        <v>0</v>
      </c>
      <c r="BF174" s="185">
        <f>IF(N174="znížená",J174,0)</f>
        <v>0</v>
      </c>
      <c r="BG174" s="185">
        <f>IF(N174="zákl. prenesená",J174,0)</f>
        <v>0</v>
      </c>
      <c r="BH174" s="185">
        <f>IF(N174="zníž. prenesená",J174,0)</f>
        <v>0</v>
      </c>
      <c r="BI174" s="185">
        <f>IF(N174="nulová",J174,0)</f>
        <v>0</v>
      </c>
      <c r="BJ174" s="18" t="s">
        <v>172</v>
      </c>
      <c r="BK174" s="185">
        <f>ROUND(I174*H174,2)</f>
        <v>0</v>
      </c>
      <c r="BL174" s="18" t="s">
        <v>120</v>
      </c>
      <c r="BM174" s="184" t="s">
        <v>266</v>
      </c>
    </row>
    <row r="175" s="2" customFormat="1" ht="24.15" customHeight="1">
      <c r="A175" s="37"/>
      <c r="B175" s="171"/>
      <c r="C175" s="172" t="s">
        <v>267</v>
      </c>
      <c r="D175" s="172" t="s">
        <v>167</v>
      </c>
      <c r="E175" s="173" t="s">
        <v>268</v>
      </c>
      <c r="F175" s="174" t="s">
        <v>269</v>
      </c>
      <c r="G175" s="175" t="s">
        <v>194</v>
      </c>
      <c r="H175" s="176">
        <v>0.0089999999999999993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40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120</v>
      </c>
      <c r="AT175" s="184" t="s">
        <v>167</v>
      </c>
      <c r="AU175" s="184" t="s">
        <v>172</v>
      </c>
      <c r="AY175" s="18" t="s">
        <v>164</v>
      </c>
      <c r="BE175" s="185">
        <f>IF(N175="základná",J175,0)</f>
        <v>0</v>
      </c>
      <c r="BF175" s="185">
        <f>IF(N175="znížená",J175,0)</f>
        <v>0</v>
      </c>
      <c r="BG175" s="185">
        <f>IF(N175="zákl. prenesená",J175,0)</f>
        <v>0</v>
      </c>
      <c r="BH175" s="185">
        <f>IF(N175="zníž. prenesená",J175,0)</f>
        <v>0</v>
      </c>
      <c r="BI175" s="185">
        <f>IF(N175="nulová",J175,0)</f>
        <v>0</v>
      </c>
      <c r="BJ175" s="18" t="s">
        <v>172</v>
      </c>
      <c r="BK175" s="185">
        <f>ROUND(I175*H175,2)</f>
        <v>0</v>
      </c>
      <c r="BL175" s="18" t="s">
        <v>120</v>
      </c>
      <c r="BM175" s="184" t="s">
        <v>270</v>
      </c>
    </row>
    <row r="176" s="12" customFormat="1" ht="22.8" customHeight="1">
      <c r="A176" s="12"/>
      <c r="B176" s="158"/>
      <c r="C176" s="12"/>
      <c r="D176" s="159" t="s">
        <v>73</v>
      </c>
      <c r="E176" s="169" t="s">
        <v>376</v>
      </c>
      <c r="F176" s="169" t="s">
        <v>377</v>
      </c>
      <c r="G176" s="12"/>
      <c r="H176" s="12"/>
      <c r="I176" s="161"/>
      <c r="J176" s="170">
        <f>BK176</f>
        <v>0</v>
      </c>
      <c r="K176" s="12"/>
      <c r="L176" s="158"/>
      <c r="M176" s="163"/>
      <c r="N176" s="164"/>
      <c r="O176" s="164"/>
      <c r="P176" s="165">
        <f>SUM(P177:P180)</f>
        <v>0</v>
      </c>
      <c r="Q176" s="164"/>
      <c r="R176" s="165">
        <f>SUM(R177:R180)</f>
        <v>0</v>
      </c>
      <c r="S176" s="164"/>
      <c r="T176" s="166">
        <f>SUM(T177:T180)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59" t="s">
        <v>172</v>
      </c>
      <c r="AT176" s="167" t="s">
        <v>73</v>
      </c>
      <c r="AU176" s="167" t="s">
        <v>82</v>
      </c>
      <c r="AY176" s="159" t="s">
        <v>164</v>
      </c>
      <c r="BK176" s="168">
        <f>SUM(BK177:BK180)</f>
        <v>0</v>
      </c>
    </row>
    <row r="177" s="2" customFormat="1" ht="24.15" customHeight="1">
      <c r="A177" s="37"/>
      <c r="B177" s="171"/>
      <c r="C177" s="172" t="s">
        <v>273</v>
      </c>
      <c r="D177" s="172" t="s">
        <v>167</v>
      </c>
      <c r="E177" s="173" t="s">
        <v>378</v>
      </c>
      <c r="F177" s="174" t="s">
        <v>379</v>
      </c>
      <c r="G177" s="175" t="s">
        <v>170</v>
      </c>
      <c r="H177" s="176">
        <v>22.32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40</v>
      </c>
      <c r="O177" s="76"/>
      <c r="P177" s="182">
        <f>O177*H177</f>
        <v>0</v>
      </c>
      <c r="Q177" s="182">
        <v>0</v>
      </c>
      <c r="R177" s="182">
        <f>Q177*H177</f>
        <v>0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120</v>
      </c>
      <c r="AT177" s="184" t="s">
        <v>167</v>
      </c>
      <c r="AU177" s="184" t="s">
        <v>172</v>
      </c>
      <c r="AY177" s="18" t="s">
        <v>164</v>
      </c>
      <c r="BE177" s="185">
        <f>IF(N177="základná",J177,0)</f>
        <v>0</v>
      </c>
      <c r="BF177" s="185">
        <f>IF(N177="znížená",J177,0)</f>
        <v>0</v>
      </c>
      <c r="BG177" s="185">
        <f>IF(N177="zákl. prenesená",J177,0)</f>
        <v>0</v>
      </c>
      <c r="BH177" s="185">
        <f>IF(N177="zníž. prenesená",J177,0)</f>
        <v>0</v>
      </c>
      <c r="BI177" s="185">
        <f>IF(N177="nulová",J177,0)</f>
        <v>0</v>
      </c>
      <c r="BJ177" s="18" t="s">
        <v>172</v>
      </c>
      <c r="BK177" s="185">
        <f>ROUND(I177*H177,2)</f>
        <v>0</v>
      </c>
      <c r="BL177" s="18" t="s">
        <v>120</v>
      </c>
      <c r="BM177" s="184" t="s">
        <v>507</v>
      </c>
    </row>
    <row r="178" s="13" customFormat="1">
      <c r="A178" s="13"/>
      <c r="B178" s="186"/>
      <c r="C178" s="13"/>
      <c r="D178" s="187" t="s">
        <v>174</v>
      </c>
      <c r="E178" s="188" t="s">
        <v>1</v>
      </c>
      <c r="F178" s="189" t="s">
        <v>322</v>
      </c>
      <c r="G178" s="13"/>
      <c r="H178" s="190">
        <v>22.32</v>
      </c>
      <c r="I178" s="191"/>
      <c r="J178" s="13"/>
      <c r="K178" s="13"/>
      <c r="L178" s="186"/>
      <c r="M178" s="192"/>
      <c r="N178" s="193"/>
      <c r="O178" s="193"/>
      <c r="P178" s="193"/>
      <c r="Q178" s="193"/>
      <c r="R178" s="193"/>
      <c r="S178" s="193"/>
      <c r="T178" s="19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8" t="s">
        <v>174</v>
      </c>
      <c r="AU178" s="188" t="s">
        <v>172</v>
      </c>
      <c r="AV178" s="13" t="s">
        <v>172</v>
      </c>
      <c r="AW178" s="13" t="s">
        <v>30</v>
      </c>
      <c r="AX178" s="13" t="s">
        <v>74</v>
      </c>
      <c r="AY178" s="188" t="s">
        <v>164</v>
      </c>
    </row>
    <row r="179" s="14" customFormat="1">
      <c r="A179" s="14"/>
      <c r="B179" s="195"/>
      <c r="C179" s="14"/>
      <c r="D179" s="187" t="s">
        <v>174</v>
      </c>
      <c r="E179" s="196" t="s">
        <v>1</v>
      </c>
      <c r="F179" s="197" t="s">
        <v>323</v>
      </c>
      <c r="G179" s="14"/>
      <c r="H179" s="198">
        <v>22.32</v>
      </c>
      <c r="I179" s="199"/>
      <c r="J179" s="14"/>
      <c r="K179" s="14"/>
      <c r="L179" s="195"/>
      <c r="M179" s="200"/>
      <c r="N179" s="201"/>
      <c r="O179" s="201"/>
      <c r="P179" s="201"/>
      <c r="Q179" s="201"/>
      <c r="R179" s="201"/>
      <c r="S179" s="201"/>
      <c r="T179" s="20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6" t="s">
        <v>174</v>
      </c>
      <c r="AU179" s="196" t="s">
        <v>172</v>
      </c>
      <c r="AV179" s="14" t="s">
        <v>177</v>
      </c>
      <c r="AW179" s="14" t="s">
        <v>30</v>
      </c>
      <c r="AX179" s="14" t="s">
        <v>74</v>
      </c>
      <c r="AY179" s="196" t="s">
        <v>164</v>
      </c>
    </row>
    <row r="180" s="15" customFormat="1">
      <c r="A180" s="15"/>
      <c r="B180" s="203"/>
      <c r="C180" s="15"/>
      <c r="D180" s="187" t="s">
        <v>174</v>
      </c>
      <c r="E180" s="204" t="s">
        <v>1</v>
      </c>
      <c r="F180" s="205" t="s">
        <v>178</v>
      </c>
      <c r="G180" s="15"/>
      <c r="H180" s="206">
        <v>22.32</v>
      </c>
      <c r="I180" s="207"/>
      <c r="J180" s="15"/>
      <c r="K180" s="15"/>
      <c r="L180" s="203"/>
      <c r="M180" s="208"/>
      <c r="N180" s="209"/>
      <c r="O180" s="209"/>
      <c r="P180" s="209"/>
      <c r="Q180" s="209"/>
      <c r="R180" s="209"/>
      <c r="S180" s="209"/>
      <c r="T180" s="210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04" t="s">
        <v>174</v>
      </c>
      <c r="AU180" s="204" t="s">
        <v>172</v>
      </c>
      <c r="AV180" s="15" t="s">
        <v>171</v>
      </c>
      <c r="AW180" s="15" t="s">
        <v>30</v>
      </c>
      <c r="AX180" s="15" t="s">
        <v>82</v>
      </c>
      <c r="AY180" s="204" t="s">
        <v>164</v>
      </c>
    </row>
    <row r="181" s="12" customFormat="1" ht="22.8" customHeight="1">
      <c r="A181" s="12"/>
      <c r="B181" s="158"/>
      <c r="C181" s="12"/>
      <c r="D181" s="159" t="s">
        <v>73</v>
      </c>
      <c r="E181" s="169" t="s">
        <v>381</v>
      </c>
      <c r="F181" s="169" t="s">
        <v>382</v>
      </c>
      <c r="G181" s="12"/>
      <c r="H181" s="12"/>
      <c r="I181" s="161"/>
      <c r="J181" s="170">
        <f>BK181</f>
        <v>0</v>
      </c>
      <c r="K181" s="12"/>
      <c r="L181" s="158"/>
      <c r="M181" s="163"/>
      <c r="N181" s="164"/>
      <c r="O181" s="164"/>
      <c r="P181" s="165">
        <f>P182</f>
        <v>0</v>
      </c>
      <c r="Q181" s="164"/>
      <c r="R181" s="165">
        <f>R182</f>
        <v>4.0000000000000003E-05</v>
      </c>
      <c r="S181" s="164"/>
      <c r="T181" s="166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59" t="s">
        <v>172</v>
      </c>
      <c r="AT181" s="167" t="s">
        <v>73</v>
      </c>
      <c r="AU181" s="167" t="s">
        <v>82</v>
      </c>
      <c r="AY181" s="159" t="s">
        <v>164</v>
      </c>
      <c r="BK181" s="168">
        <f>BK182</f>
        <v>0</v>
      </c>
    </row>
    <row r="182" s="2" customFormat="1" ht="14.4" customHeight="1">
      <c r="A182" s="37"/>
      <c r="B182" s="171"/>
      <c r="C182" s="172" t="s">
        <v>282</v>
      </c>
      <c r="D182" s="172" t="s">
        <v>167</v>
      </c>
      <c r="E182" s="173" t="s">
        <v>383</v>
      </c>
      <c r="F182" s="174" t="s">
        <v>384</v>
      </c>
      <c r="G182" s="175" t="s">
        <v>385</v>
      </c>
      <c r="H182" s="176">
        <v>1</v>
      </c>
      <c r="I182" s="177"/>
      <c r="J182" s="178">
        <f>ROUND(I182*H182,2)</f>
        <v>0</v>
      </c>
      <c r="K182" s="179"/>
      <c r="L182" s="38"/>
      <c r="M182" s="180" t="s">
        <v>1</v>
      </c>
      <c r="N182" s="181" t="s">
        <v>40</v>
      </c>
      <c r="O182" s="76"/>
      <c r="P182" s="182">
        <f>O182*H182</f>
        <v>0</v>
      </c>
      <c r="Q182" s="182">
        <v>4.0000000000000003E-05</v>
      </c>
      <c r="R182" s="182">
        <f>Q182*H182</f>
        <v>4.0000000000000003E-05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120</v>
      </c>
      <c r="AT182" s="184" t="s">
        <v>167</v>
      </c>
      <c r="AU182" s="184" t="s">
        <v>172</v>
      </c>
      <c r="AY182" s="18" t="s">
        <v>164</v>
      </c>
      <c r="BE182" s="185">
        <f>IF(N182="základná",J182,0)</f>
        <v>0</v>
      </c>
      <c r="BF182" s="185">
        <f>IF(N182="znížená",J182,0)</f>
        <v>0</v>
      </c>
      <c r="BG182" s="185">
        <f>IF(N182="zákl. prenesená",J182,0)</f>
        <v>0</v>
      </c>
      <c r="BH182" s="185">
        <f>IF(N182="zníž. prenesená",J182,0)</f>
        <v>0</v>
      </c>
      <c r="BI182" s="185">
        <f>IF(N182="nulová",J182,0)</f>
        <v>0</v>
      </c>
      <c r="BJ182" s="18" t="s">
        <v>172</v>
      </c>
      <c r="BK182" s="185">
        <f>ROUND(I182*H182,2)</f>
        <v>0</v>
      </c>
      <c r="BL182" s="18" t="s">
        <v>120</v>
      </c>
      <c r="BM182" s="184" t="s">
        <v>386</v>
      </c>
    </row>
    <row r="183" s="12" customFormat="1" ht="22.8" customHeight="1">
      <c r="A183" s="12"/>
      <c r="B183" s="158"/>
      <c r="C183" s="12"/>
      <c r="D183" s="159" t="s">
        <v>73</v>
      </c>
      <c r="E183" s="169" t="s">
        <v>271</v>
      </c>
      <c r="F183" s="169" t="s">
        <v>272</v>
      </c>
      <c r="G183" s="12"/>
      <c r="H183" s="12"/>
      <c r="I183" s="161"/>
      <c r="J183" s="170">
        <f>BK183</f>
        <v>0</v>
      </c>
      <c r="K183" s="12"/>
      <c r="L183" s="158"/>
      <c r="M183" s="163"/>
      <c r="N183" s="164"/>
      <c r="O183" s="164"/>
      <c r="P183" s="165">
        <f>SUM(P184:P197)</f>
        <v>0</v>
      </c>
      <c r="Q183" s="164"/>
      <c r="R183" s="165">
        <f>SUM(R184:R197)</f>
        <v>0.26880406000000001</v>
      </c>
      <c r="S183" s="164"/>
      <c r="T183" s="166">
        <f>SUM(T184:T197)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59" t="s">
        <v>172</v>
      </c>
      <c r="AT183" s="167" t="s">
        <v>73</v>
      </c>
      <c r="AU183" s="167" t="s">
        <v>82</v>
      </c>
      <c r="AY183" s="159" t="s">
        <v>164</v>
      </c>
      <c r="BK183" s="168">
        <f>SUM(BK184:BK197)</f>
        <v>0</v>
      </c>
    </row>
    <row r="184" s="2" customFormat="1" ht="14.4" customHeight="1">
      <c r="A184" s="37"/>
      <c r="B184" s="171"/>
      <c r="C184" s="172" t="s">
        <v>287</v>
      </c>
      <c r="D184" s="172" t="s">
        <v>167</v>
      </c>
      <c r="E184" s="173" t="s">
        <v>274</v>
      </c>
      <c r="F184" s="174" t="s">
        <v>275</v>
      </c>
      <c r="G184" s="175" t="s">
        <v>276</v>
      </c>
      <c r="H184" s="176">
        <v>36.454000000000001</v>
      </c>
      <c r="I184" s="177"/>
      <c r="J184" s="178">
        <f>ROUND(I184*H184,2)</f>
        <v>0</v>
      </c>
      <c r="K184" s="179"/>
      <c r="L184" s="38"/>
      <c r="M184" s="180" t="s">
        <v>1</v>
      </c>
      <c r="N184" s="181" t="s">
        <v>40</v>
      </c>
      <c r="O184" s="76"/>
      <c r="P184" s="182">
        <f>O184*H184</f>
        <v>0</v>
      </c>
      <c r="Q184" s="182">
        <v>4.0000000000000003E-05</v>
      </c>
      <c r="R184" s="182">
        <f>Q184*H184</f>
        <v>0.0014581600000000002</v>
      </c>
      <c r="S184" s="182">
        <v>0</v>
      </c>
      <c r="T184" s="18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4" t="s">
        <v>120</v>
      </c>
      <c r="AT184" s="184" t="s">
        <v>167</v>
      </c>
      <c r="AU184" s="184" t="s">
        <v>172</v>
      </c>
      <c r="AY184" s="18" t="s">
        <v>164</v>
      </c>
      <c r="BE184" s="185">
        <f>IF(N184="základná",J184,0)</f>
        <v>0</v>
      </c>
      <c r="BF184" s="185">
        <f>IF(N184="znížená",J184,0)</f>
        <v>0</v>
      </c>
      <c r="BG184" s="185">
        <f>IF(N184="zákl. prenesená",J184,0)</f>
        <v>0</v>
      </c>
      <c r="BH184" s="185">
        <f>IF(N184="zníž. prenesená",J184,0)</f>
        <v>0</v>
      </c>
      <c r="BI184" s="185">
        <f>IF(N184="nulová",J184,0)</f>
        <v>0</v>
      </c>
      <c r="BJ184" s="18" t="s">
        <v>172</v>
      </c>
      <c r="BK184" s="185">
        <f>ROUND(I184*H184,2)</f>
        <v>0</v>
      </c>
      <c r="BL184" s="18" t="s">
        <v>120</v>
      </c>
      <c r="BM184" s="184" t="s">
        <v>277</v>
      </c>
    </row>
    <row r="185" s="13" customFormat="1">
      <c r="A185" s="13"/>
      <c r="B185" s="186"/>
      <c r="C185" s="13"/>
      <c r="D185" s="187" t="s">
        <v>174</v>
      </c>
      <c r="E185" s="188" t="s">
        <v>1</v>
      </c>
      <c r="F185" s="189" t="s">
        <v>387</v>
      </c>
      <c r="G185" s="13"/>
      <c r="H185" s="190">
        <v>35.054000000000002</v>
      </c>
      <c r="I185" s="191"/>
      <c r="J185" s="13"/>
      <c r="K185" s="13"/>
      <c r="L185" s="186"/>
      <c r="M185" s="192"/>
      <c r="N185" s="193"/>
      <c r="O185" s="193"/>
      <c r="P185" s="193"/>
      <c r="Q185" s="193"/>
      <c r="R185" s="193"/>
      <c r="S185" s="193"/>
      <c r="T185" s="19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8" t="s">
        <v>174</v>
      </c>
      <c r="AU185" s="188" t="s">
        <v>172</v>
      </c>
      <c r="AV185" s="13" t="s">
        <v>172</v>
      </c>
      <c r="AW185" s="13" t="s">
        <v>30</v>
      </c>
      <c r="AX185" s="13" t="s">
        <v>74</v>
      </c>
      <c r="AY185" s="188" t="s">
        <v>164</v>
      </c>
    </row>
    <row r="186" s="13" customFormat="1">
      <c r="A186" s="13"/>
      <c r="B186" s="186"/>
      <c r="C186" s="13"/>
      <c r="D186" s="187" t="s">
        <v>174</v>
      </c>
      <c r="E186" s="188" t="s">
        <v>1</v>
      </c>
      <c r="F186" s="189" t="s">
        <v>279</v>
      </c>
      <c r="G186" s="13"/>
      <c r="H186" s="190">
        <v>0.80000000000000004</v>
      </c>
      <c r="I186" s="191"/>
      <c r="J186" s="13"/>
      <c r="K186" s="13"/>
      <c r="L186" s="186"/>
      <c r="M186" s="192"/>
      <c r="N186" s="193"/>
      <c r="O186" s="193"/>
      <c r="P186" s="193"/>
      <c r="Q186" s="193"/>
      <c r="R186" s="193"/>
      <c r="S186" s="193"/>
      <c r="T186" s="19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8" t="s">
        <v>174</v>
      </c>
      <c r="AU186" s="188" t="s">
        <v>172</v>
      </c>
      <c r="AV186" s="13" t="s">
        <v>172</v>
      </c>
      <c r="AW186" s="13" t="s">
        <v>30</v>
      </c>
      <c r="AX186" s="13" t="s">
        <v>74</v>
      </c>
      <c r="AY186" s="188" t="s">
        <v>164</v>
      </c>
    </row>
    <row r="187" s="13" customFormat="1">
      <c r="A187" s="13"/>
      <c r="B187" s="186"/>
      <c r="C187" s="13"/>
      <c r="D187" s="187" t="s">
        <v>174</v>
      </c>
      <c r="E187" s="188" t="s">
        <v>1</v>
      </c>
      <c r="F187" s="189" t="s">
        <v>280</v>
      </c>
      <c r="G187" s="13"/>
      <c r="H187" s="190">
        <v>1.5</v>
      </c>
      <c r="I187" s="191"/>
      <c r="J187" s="13"/>
      <c r="K187" s="13"/>
      <c r="L187" s="186"/>
      <c r="M187" s="192"/>
      <c r="N187" s="193"/>
      <c r="O187" s="193"/>
      <c r="P187" s="193"/>
      <c r="Q187" s="193"/>
      <c r="R187" s="193"/>
      <c r="S187" s="193"/>
      <c r="T187" s="19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8" t="s">
        <v>174</v>
      </c>
      <c r="AU187" s="188" t="s">
        <v>172</v>
      </c>
      <c r="AV187" s="13" t="s">
        <v>172</v>
      </c>
      <c r="AW187" s="13" t="s">
        <v>30</v>
      </c>
      <c r="AX187" s="13" t="s">
        <v>74</v>
      </c>
      <c r="AY187" s="188" t="s">
        <v>164</v>
      </c>
    </row>
    <row r="188" s="13" customFormat="1">
      <c r="A188" s="13"/>
      <c r="B188" s="186"/>
      <c r="C188" s="13"/>
      <c r="D188" s="187" t="s">
        <v>174</v>
      </c>
      <c r="E188" s="188" t="s">
        <v>1</v>
      </c>
      <c r="F188" s="189" t="s">
        <v>281</v>
      </c>
      <c r="G188" s="13"/>
      <c r="H188" s="190">
        <v>-0.90000000000000002</v>
      </c>
      <c r="I188" s="191"/>
      <c r="J188" s="13"/>
      <c r="K188" s="13"/>
      <c r="L188" s="186"/>
      <c r="M188" s="192"/>
      <c r="N188" s="193"/>
      <c r="O188" s="193"/>
      <c r="P188" s="193"/>
      <c r="Q188" s="193"/>
      <c r="R188" s="193"/>
      <c r="S188" s="193"/>
      <c r="T188" s="19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8" t="s">
        <v>174</v>
      </c>
      <c r="AU188" s="188" t="s">
        <v>172</v>
      </c>
      <c r="AV188" s="13" t="s">
        <v>172</v>
      </c>
      <c r="AW188" s="13" t="s">
        <v>30</v>
      </c>
      <c r="AX188" s="13" t="s">
        <v>74</v>
      </c>
      <c r="AY188" s="188" t="s">
        <v>164</v>
      </c>
    </row>
    <row r="189" s="14" customFormat="1">
      <c r="A189" s="14"/>
      <c r="B189" s="195"/>
      <c r="C189" s="14"/>
      <c r="D189" s="187" t="s">
        <v>174</v>
      </c>
      <c r="E189" s="196" t="s">
        <v>1</v>
      </c>
      <c r="F189" s="197" t="s">
        <v>176</v>
      </c>
      <c r="G189" s="14"/>
      <c r="H189" s="198">
        <v>36.454000000000001</v>
      </c>
      <c r="I189" s="199"/>
      <c r="J189" s="14"/>
      <c r="K189" s="14"/>
      <c r="L189" s="195"/>
      <c r="M189" s="200"/>
      <c r="N189" s="201"/>
      <c r="O189" s="201"/>
      <c r="P189" s="201"/>
      <c r="Q189" s="201"/>
      <c r="R189" s="201"/>
      <c r="S189" s="201"/>
      <c r="T189" s="20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6" t="s">
        <v>174</v>
      </c>
      <c r="AU189" s="196" t="s">
        <v>172</v>
      </c>
      <c r="AV189" s="14" t="s">
        <v>177</v>
      </c>
      <c r="AW189" s="14" t="s">
        <v>30</v>
      </c>
      <c r="AX189" s="14" t="s">
        <v>74</v>
      </c>
      <c r="AY189" s="196" t="s">
        <v>164</v>
      </c>
    </row>
    <row r="190" s="15" customFormat="1">
      <c r="A190" s="15"/>
      <c r="B190" s="203"/>
      <c r="C190" s="15"/>
      <c r="D190" s="187" t="s">
        <v>174</v>
      </c>
      <c r="E190" s="204" t="s">
        <v>1</v>
      </c>
      <c r="F190" s="205" t="s">
        <v>178</v>
      </c>
      <c r="G190" s="15"/>
      <c r="H190" s="206">
        <v>36.454000000000001</v>
      </c>
      <c r="I190" s="207"/>
      <c r="J190" s="15"/>
      <c r="K190" s="15"/>
      <c r="L190" s="203"/>
      <c r="M190" s="208"/>
      <c r="N190" s="209"/>
      <c r="O190" s="209"/>
      <c r="P190" s="209"/>
      <c r="Q190" s="209"/>
      <c r="R190" s="209"/>
      <c r="S190" s="209"/>
      <c r="T190" s="210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04" t="s">
        <v>174</v>
      </c>
      <c r="AU190" s="204" t="s">
        <v>172</v>
      </c>
      <c r="AV190" s="15" t="s">
        <v>171</v>
      </c>
      <c r="AW190" s="15" t="s">
        <v>30</v>
      </c>
      <c r="AX190" s="15" t="s">
        <v>82</v>
      </c>
      <c r="AY190" s="204" t="s">
        <v>164</v>
      </c>
    </row>
    <row r="191" s="2" customFormat="1" ht="14.4" customHeight="1">
      <c r="A191" s="37"/>
      <c r="B191" s="171"/>
      <c r="C191" s="211" t="s">
        <v>291</v>
      </c>
      <c r="D191" s="211" t="s">
        <v>245</v>
      </c>
      <c r="E191" s="212" t="s">
        <v>283</v>
      </c>
      <c r="F191" s="213" t="s">
        <v>284</v>
      </c>
      <c r="G191" s="214" t="s">
        <v>170</v>
      </c>
      <c r="H191" s="215">
        <v>3.718</v>
      </c>
      <c r="I191" s="216"/>
      <c r="J191" s="217">
        <f>ROUND(I191*H191,2)</f>
        <v>0</v>
      </c>
      <c r="K191" s="218"/>
      <c r="L191" s="219"/>
      <c r="M191" s="220" t="s">
        <v>1</v>
      </c>
      <c r="N191" s="221" t="s">
        <v>40</v>
      </c>
      <c r="O191" s="76"/>
      <c r="P191" s="182">
        <f>O191*H191</f>
        <v>0</v>
      </c>
      <c r="Q191" s="182">
        <v>0.0030000000000000001</v>
      </c>
      <c r="R191" s="182">
        <f>Q191*H191</f>
        <v>0.011154000000000001</v>
      </c>
      <c r="S191" s="182">
        <v>0</v>
      </c>
      <c r="T191" s="18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4" t="s">
        <v>248</v>
      </c>
      <c r="AT191" s="184" t="s">
        <v>245</v>
      </c>
      <c r="AU191" s="184" t="s">
        <v>172</v>
      </c>
      <c r="AY191" s="18" t="s">
        <v>164</v>
      </c>
      <c r="BE191" s="185">
        <f>IF(N191="základná",J191,0)</f>
        <v>0</v>
      </c>
      <c r="BF191" s="185">
        <f>IF(N191="znížená",J191,0)</f>
        <v>0</v>
      </c>
      <c r="BG191" s="185">
        <f>IF(N191="zákl. prenesená",J191,0)</f>
        <v>0</v>
      </c>
      <c r="BH191" s="185">
        <f>IF(N191="zníž. prenesená",J191,0)</f>
        <v>0</v>
      </c>
      <c r="BI191" s="185">
        <f>IF(N191="nulová",J191,0)</f>
        <v>0</v>
      </c>
      <c r="BJ191" s="18" t="s">
        <v>172</v>
      </c>
      <c r="BK191" s="185">
        <f>ROUND(I191*H191,2)</f>
        <v>0</v>
      </c>
      <c r="BL191" s="18" t="s">
        <v>120</v>
      </c>
      <c r="BM191" s="184" t="s">
        <v>285</v>
      </c>
    </row>
    <row r="192" s="13" customFormat="1">
      <c r="A192" s="13"/>
      <c r="B192" s="186"/>
      <c r="C192" s="13"/>
      <c r="D192" s="187" t="s">
        <v>174</v>
      </c>
      <c r="E192" s="13"/>
      <c r="F192" s="189" t="s">
        <v>388</v>
      </c>
      <c r="G192" s="13"/>
      <c r="H192" s="190">
        <v>3.718</v>
      </c>
      <c r="I192" s="191"/>
      <c r="J192" s="13"/>
      <c r="K192" s="13"/>
      <c r="L192" s="186"/>
      <c r="M192" s="192"/>
      <c r="N192" s="193"/>
      <c r="O192" s="193"/>
      <c r="P192" s="193"/>
      <c r="Q192" s="193"/>
      <c r="R192" s="193"/>
      <c r="S192" s="193"/>
      <c r="T192" s="19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8" t="s">
        <v>174</v>
      </c>
      <c r="AU192" s="188" t="s">
        <v>172</v>
      </c>
      <c r="AV192" s="13" t="s">
        <v>172</v>
      </c>
      <c r="AW192" s="13" t="s">
        <v>3</v>
      </c>
      <c r="AX192" s="13" t="s">
        <v>82</v>
      </c>
      <c r="AY192" s="188" t="s">
        <v>164</v>
      </c>
    </row>
    <row r="193" s="2" customFormat="1" ht="24.15" customHeight="1">
      <c r="A193" s="37"/>
      <c r="B193" s="171"/>
      <c r="C193" s="172" t="s">
        <v>294</v>
      </c>
      <c r="D193" s="172" t="s">
        <v>167</v>
      </c>
      <c r="E193" s="173" t="s">
        <v>288</v>
      </c>
      <c r="F193" s="174" t="s">
        <v>289</v>
      </c>
      <c r="G193" s="175" t="s">
        <v>170</v>
      </c>
      <c r="H193" s="176">
        <v>75.572999999999993</v>
      </c>
      <c r="I193" s="177"/>
      <c r="J193" s="178">
        <f>ROUND(I193*H193,2)</f>
        <v>0</v>
      </c>
      <c r="K193" s="179"/>
      <c r="L193" s="38"/>
      <c r="M193" s="180" t="s">
        <v>1</v>
      </c>
      <c r="N193" s="181" t="s">
        <v>40</v>
      </c>
      <c r="O193" s="76"/>
      <c r="P193" s="182">
        <f>O193*H193</f>
        <v>0</v>
      </c>
      <c r="Q193" s="182">
        <v>0.00029999999999999997</v>
      </c>
      <c r="R193" s="182">
        <f>Q193*H193</f>
        <v>0.022671899999999995</v>
      </c>
      <c r="S193" s="182">
        <v>0</v>
      </c>
      <c r="T193" s="18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4" t="s">
        <v>120</v>
      </c>
      <c r="AT193" s="184" t="s">
        <v>167</v>
      </c>
      <c r="AU193" s="184" t="s">
        <v>172</v>
      </c>
      <c r="AY193" s="18" t="s">
        <v>164</v>
      </c>
      <c r="BE193" s="185">
        <f>IF(N193="základná",J193,0)</f>
        <v>0</v>
      </c>
      <c r="BF193" s="185">
        <f>IF(N193="znížená",J193,0)</f>
        <v>0</v>
      </c>
      <c r="BG193" s="185">
        <f>IF(N193="zákl. prenesená",J193,0)</f>
        <v>0</v>
      </c>
      <c r="BH193" s="185">
        <f>IF(N193="zníž. prenesená",J193,0)</f>
        <v>0</v>
      </c>
      <c r="BI193" s="185">
        <f>IF(N193="nulová",J193,0)</f>
        <v>0</v>
      </c>
      <c r="BJ193" s="18" t="s">
        <v>172</v>
      </c>
      <c r="BK193" s="185">
        <f>ROUND(I193*H193,2)</f>
        <v>0</v>
      </c>
      <c r="BL193" s="18" t="s">
        <v>120</v>
      </c>
      <c r="BM193" s="184" t="s">
        <v>290</v>
      </c>
    </row>
    <row r="194" s="2" customFormat="1" ht="14.4" customHeight="1">
      <c r="A194" s="37"/>
      <c r="B194" s="171"/>
      <c r="C194" s="211" t="s">
        <v>298</v>
      </c>
      <c r="D194" s="211" t="s">
        <v>245</v>
      </c>
      <c r="E194" s="212" t="s">
        <v>283</v>
      </c>
      <c r="F194" s="213" t="s">
        <v>284</v>
      </c>
      <c r="G194" s="214" t="s">
        <v>170</v>
      </c>
      <c r="H194" s="215">
        <v>77.840000000000003</v>
      </c>
      <c r="I194" s="216"/>
      <c r="J194" s="217">
        <f>ROUND(I194*H194,2)</f>
        <v>0</v>
      </c>
      <c r="K194" s="218"/>
      <c r="L194" s="219"/>
      <c r="M194" s="220" t="s">
        <v>1</v>
      </c>
      <c r="N194" s="221" t="s">
        <v>40</v>
      </c>
      <c r="O194" s="76"/>
      <c r="P194" s="182">
        <f>O194*H194</f>
        <v>0</v>
      </c>
      <c r="Q194" s="182">
        <v>0.0030000000000000001</v>
      </c>
      <c r="R194" s="182">
        <f>Q194*H194</f>
        <v>0.23352000000000001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248</v>
      </c>
      <c r="AT194" s="184" t="s">
        <v>245</v>
      </c>
      <c r="AU194" s="184" t="s">
        <v>172</v>
      </c>
      <c r="AY194" s="18" t="s">
        <v>164</v>
      </c>
      <c r="BE194" s="185">
        <f>IF(N194="základná",J194,0)</f>
        <v>0</v>
      </c>
      <c r="BF194" s="185">
        <f>IF(N194="znížená",J194,0)</f>
        <v>0</v>
      </c>
      <c r="BG194" s="185">
        <f>IF(N194="zákl. prenesená",J194,0)</f>
        <v>0</v>
      </c>
      <c r="BH194" s="185">
        <f>IF(N194="zníž. prenesená",J194,0)</f>
        <v>0</v>
      </c>
      <c r="BI194" s="185">
        <f>IF(N194="nulová",J194,0)</f>
        <v>0</v>
      </c>
      <c r="BJ194" s="18" t="s">
        <v>172</v>
      </c>
      <c r="BK194" s="185">
        <f>ROUND(I194*H194,2)</f>
        <v>0</v>
      </c>
      <c r="BL194" s="18" t="s">
        <v>120</v>
      </c>
      <c r="BM194" s="184" t="s">
        <v>292</v>
      </c>
    </row>
    <row r="195" s="13" customFormat="1">
      <c r="A195" s="13"/>
      <c r="B195" s="186"/>
      <c r="C195" s="13"/>
      <c r="D195" s="187" t="s">
        <v>174</v>
      </c>
      <c r="E195" s="13"/>
      <c r="F195" s="189" t="s">
        <v>389</v>
      </c>
      <c r="G195" s="13"/>
      <c r="H195" s="190">
        <v>77.840000000000003</v>
      </c>
      <c r="I195" s="191"/>
      <c r="J195" s="13"/>
      <c r="K195" s="13"/>
      <c r="L195" s="186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8" t="s">
        <v>174</v>
      </c>
      <c r="AU195" s="188" t="s">
        <v>172</v>
      </c>
      <c r="AV195" s="13" t="s">
        <v>172</v>
      </c>
      <c r="AW195" s="13" t="s">
        <v>3</v>
      </c>
      <c r="AX195" s="13" t="s">
        <v>82</v>
      </c>
      <c r="AY195" s="188" t="s">
        <v>164</v>
      </c>
    </row>
    <row r="196" s="2" customFormat="1" ht="14.4" customHeight="1">
      <c r="A196" s="37"/>
      <c r="B196" s="171"/>
      <c r="C196" s="172" t="s">
        <v>304</v>
      </c>
      <c r="D196" s="172" t="s">
        <v>167</v>
      </c>
      <c r="E196" s="173" t="s">
        <v>295</v>
      </c>
      <c r="F196" s="174" t="s">
        <v>296</v>
      </c>
      <c r="G196" s="175" t="s">
        <v>170</v>
      </c>
      <c r="H196" s="176">
        <v>75.572999999999993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40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120</v>
      </c>
      <c r="AT196" s="184" t="s">
        <v>167</v>
      </c>
      <c r="AU196" s="184" t="s">
        <v>172</v>
      </c>
      <c r="AY196" s="18" t="s">
        <v>164</v>
      </c>
      <c r="BE196" s="185">
        <f>IF(N196="základná",J196,0)</f>
        <v>0</v>
      </c>
      <c r="BF196" s="185">
        <f>IF(N196="znížená",J196,0)</f>
        <v>0</v>
      </c>
      <c r="BG196" s="185">
        <f>IF(N196="zákl. prenesená",J196,0)</f>
        <v>0</v>
      </c>
      <c r="BH196" s="185">
        <f>IF(N196="zníž. prenesená",J196,0)</f>
        <v>0</v>
      </c>
      <c r="BI196" s="185">
        <f>IF(N196="nulová",J196,0)</f>
        <v>0</v>
      </c>
      <c r="BJ196" s="18" t="s">
        <v>172</v>
      </c>
      <c r="BK196" s="185">
        <f>ROUND(I196*H196,2)</f>
        <v>0</v>
      </c>
      <c r="BL196" s="18" t="s">
        <v>120</v>
      </c>
      <c r="BM196" s="184" t="s">
        <v>297</v>
      </c>
    </row>
    <row r="197" s="2" customFormat="1" ht="24.15" customHeight="1">
      <c r="A197" s="37"/>
      <c r="B197" s="171"/>
      <c r="C197" s="172" t="s">
        <v>308</v>
      </c>
      <c r="D197" s="172" t="s">
        <v>167</v>
      </c>
      <c r="E197" s="173" t="s">
        <v>299</v>
      </c>
      <c r="F197" s="174" t="s">
        <v>300</v>
      </c>
      <c r="G197" s="175" t="s">
        <v>194</v>
      </c>
      <c r="H197" s="176">
        <v>0.26900000000000002</v>
      </c>
      <c r="I197" s="177"/>
      <c r="J197" s="178">
        <f>ROUND(I197*H197,2)</f>
        <v>0</v>
      </c>
      <c r="K197" s="179"/>
      <c r="L197" s="38"/>
      <c r="M197" s="180" t="s">
        <v>1</v>
      </c>
      <c r="N197" s="181" t="s">
        <v>40</v>
      </c>
      <c r="O197" s="76"/>
      <c r="P197" s="182">
        <f>O197*H197</f>
        <v>0</v>
      </c>
      <c r="Q197" s="182">
        <v>0</v>
      </c>
      <c r="R197" s="182">
        <f>Q197*H197</f>
        <v>0</v>
      </c>
      <c r="S197" s="182">
        <v>0</v>
      </c>
      <c r="T197" s="18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4" t="s">
        <v>120</v>
      </c>
      <c r="AT197" s="184" t="s">
        <v>167</v>
      </c>
      <c r="AU197" s="184" t="s">
        <v>172</v>
      </c>
      <c r="AY197" s="18" t="s">
        <v>164</v>
      </c>
      <c r="BE197" s="185">
        <f>IF(N197="základná",J197,0)</f>
        <v>0</v>
      </c>
      <c r="BF197" s="185">
        <f>IF(N197="znížená",J197,0)</f>
        <v>0</v>
      </c>
      <c r="BG197" s="185">
        <f>IF(N197="zákl. prenesená",J197,0)</f>
        <v>0</v>
      </c>
      <c r="BH197" s="185">
        <f>IF(N197="zníž. prenesená",J197,0)</f>
        <v>0</v>
      </c>
      <c r="BI197" s="185">
        <f>IF(N197="nulová",J197,0)</f>
        <v>0</v>
      </c>
      <c r="BJ197" s="18" t="s">
        <v>172</v>
      </c>
      <c r="BK197" s="185">
        <f>ROUND(I197*H197,2)</f>
        <v>0</v>
      </c>
      <c r="BL197" s="18" t="s">
        <v>120</v>
      </c>
      <c r="BM197" s="184" t="s">
        <v>301</v>
      </c>
    </row>
    <row r="198" s="12" customFormat="1" ht="22.8" customHeight="1">
      <c r="A198" s="12"/>
      <c r="B198" s="158"/>
      <c r="C198" s="12"/>
      <c r="D198" s="159" t="s">
        <v>73</v>
      </c>
      <c r="E198" s="169" t="s">
        <v>302</v>
      </c>
      <c r="F198" s="169" t="s">
        <v>303</v>
      </c>
      <c r="G198" s="12"/>
      <c r="H198" s="12"/>
      <c r="I198" s="161"/>
      <c r="J198" s="170">
        <f>BK198</f>
        <v>0</v>
      </c>
      <c r="K198" s="12"/>
      <c r="L198" s="158"/>
      <c r="M198" s="163"/>
      <c r="N198" s="164"/>
      <c r="O198" s="164"/>
      <c r="P198" s="165">
        <f>SUM(P199:P205)</f>
        <v>0</v>
      </c>
      <c r="Q198" s="164"/>
      <c r="R198" s="165">
        <f>SUM(R199:R205)</f>
        <v>0.028436400000000001</v>
      </c>
      <c r="S198" s="164"/>
      <c r="T198" s="166">
        <f>SUM(T199:T205)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59" t="s">
        <v>172</v>
      </c>
      <c r="AT198" s="167" t="s">
        <v>73</v>
      </c>
      <c r="AU198" s="167" t="s">
        <v>82</v>
      </c>
      <c r="AY198" s="159" t="s">
        <v>164</v>
      </c>
      <c r="BK198" s="168">
        <f>SUM(BK199:BK205)</f>
        <v>0</v>
      </c>
    </row>
    <row r="199" s="2" customFormat="1" ht="24.15" customHeight="1">
      <c r="A199" s="37"/>
      <c r="B199" s="171"/>
      <c r="C199" s="172" t="s">
        <v>248</v>
      </c>
      <c r="D199" s="172" t="s">
        <v>167</v>
      </c>
      <c r="E199" s="173" t="s">
        <v>305</v>
      </c>
      <c r="F199" s="174" t="s">
        <v>306</v>
      </c>
      <c r="G199" s="175" t="s">
        <v>170</v>
      </c>
      <c r="H199" s="176">
        <v>1.8</v>
      </c>
      <c r="I199" s="177"/>
      <c r="J199" s="178">
        <f>ROUND(I199*H199,2)</f>
        <v>0</v>
      </c>
      <c r="K199" s="179"/>
      <c r="L199" s="38"/>
      <c r="M199" s="180" t="s">
        <v>1</v>
      </c>
      <c r="N199" s="181" t="s">
        <v>40</v>
      </c>
      <c r="O199" s="76"/>
      <c r="P199" s="182">
        <f>O199*H199</f>
        <v>0</v>
      </c>
      <c r="Q199" s="182">
        <v>0.00315</v>
      </c>
      <c r="R199" s="182">
        <f>Q199*H199</f>
        <v>0.0056700000000000006</v>
      </c>
      <c r="S199" s="182">
        <v>0</v>
      </c>
      <c r="T199" s="18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4" t="s">
        <v>120</v>
      </c>
      <c r="AT199" s="184" t="s">
        <v>167</v>
      </c>
      <c r="AU199" s="184" t="s">
        <v>172</v>
      </c>
      <c r="AY199" s="18" t="s">
        <v>164</v>
      </c>
      <c r="BE199" s="185">
        <f>IF(N199="základná",J199,0)</f>
        <v>0</v>
      </c>
      <c r="BF199" s="185">
        <f>IF(N199="znížená",J199,0)</f>
        <v>0</v>
      </c>
      <c r="BG199" s="185">
        <f>IF(N199="zákl. prenesená",J199,0)</f>
        <v>0</v>
      </c>
      <c r="BH199" s="185">
        <f>IF(N199="zníž. prenesená",J199,0)</f>
        <v>0</v>
      </c>
      <c r="BI199" s="185">
        <f>IF(N199="nulová",J199,0)</f>
        <v>0</v>
      </c>
      <c r="BJ199" s="18" t="s">
        <v>172</v>
      </c>
      <c r="BK199" s="185">
        <f>ROUND(I199*H199,2)</f>
        <v>0</v>
      </c>
      <c r="BL199" s="18" t="s">
        <v>120</v>
      </c>
      <c r="BM199" s="184" t="s">
        <v>307</v>
      </c>
    </row>
    <row r="200" s="13" customFormat="1">
      <c r="A200" s="13"/>
      <c r="B200" s="186"/>
      <c r="C200" s="13"/>
      <c r="D200" s="187" t="s">
        <v>174</v>
      </c>
      <c r="E200" s="188" t="s">
        <v>1</v>
      </c>
      <c r="F200" s="189" t="s">
        <v>371</v>
      </c>
      <c r="G200" s="13"/>
      <c r="H200" s="190">
        <v>1.8</v>
      </c>
      <c r="I200" s="191"/>
      <c r="J200" s="13"/>
      <c r="K200" s="13"/>
      <c r="L200" s="186"/>
      <c r="M200" s="192"/>
      <c r="N200" s="193"/>
      <c r="O200" s="193"/>
      <c r="P200" s="193"/>
      <c r="Q200" s="193"/>
      <c r="R200" s="193"/>
      <c r="S200" s="193"/>
      <c r="T200" s="19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8" t="s">
        <v>174</v>
      </c>
      <c r="AU200" s="188" t="s">
        <v>172</v>
      </c>
      <c r="AV200" s="13" t="s">
        <v>172</v>
      </c>
      <c r="AW200" s="13" t="s">
        <v>30</v>
      </c>
      <c r="AX200" s="13" t="s">
        <v>74</v>
      </c>
      <c r="AY200" s="188" t="s">
        <v>164</v>
      </c>
    </row>
    <row r="201" s="14" customFormat="1">
      <c r="A201" s="14"/>
      <c r="B201" s="195"/>
      <c r="C201" s="14"/>
      <c r="D201" s="187" t="s">
        <v>174</v>
      </c>
      <c r="E201" s="196" t="s">
        <v>1</v>
      </c>
      <c r="F201" s="197" t="s">
        <v>176</v>
      </c>
      <c r="G201" s="14"/>
      <c r="H201" s="198">
        <v>1.8</v>
      </c>
      <c r="I201" s="199"/>
      <c r="J201" s="14"/>
      <c r="K201" s="14"/>
      <c r="L201" s="195"/>
      <c r="M201" s="200"/>
      <c r="N201" s="201"/>
      <c r="O201" s="201"/>
      <c r="P201" s="201"/>
      <c r="Q201" s="201"/>
      <c r="R201" s="201"/>
      <c r="S201" s="201"/>
      <c r="T201" s="20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196" t="s">
        <v>174</v>
      </c>
      <c r="AU201" s="196" t="s">
        <v>172</v>
      </c>
      <c r="AV201" s="14" t="s">
        <v>177</v>
      </c>
      <c r="AW201" s="14" t="s">
        <v>30</v>
      </c>
      <c r="AX201" s="14" t="s">
        <v>74</v>
      </c>
      <c r="AY201" s="196" t="s">
        <v>164</v>
      </c>
    </row>
    <row r="202" s="15" customFormat="1">
      <c r="A202" s="15"/>
      <c r="B202" s="203"/>
      <c r="C202" s="15"/>
      <c r="D202" s="187" t="s">
        <v>174</v>
      </c>
      <c r="E202" s="204" t="s">
        <v>1</v>
      </c>
      <c r="F202" s="205" t="s">
        <v>178</v>
      </c>
      <c r="G202" s="15"/>
      <c r="H202" s="206">
        <v>1.8</v>
      </c>
      <c r="I202" s="207"/>
      <c r="J202" s="15"/>
      <c r="K202" s="15"/>
      <c r="L202" s="203"/>
      <c r="M202" s="208"/>
      <c r="N202" s="209"/>
      <c r="O202" s="209"/>
      <c r="P202" s="209"/>
      <c r="Q202" s="209"/>
      <c r="R202" s="209"/>
      <c r="S202" s="209"/>
      <c r="T202" s="210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04" t="s">
        <v>174</v>
      </c>
      <c r="AU202" s="204" t="s">
        <v>172</v>
      </c>
      <c r="AV202" s="15" t="s">
        <v>171</v>
      </c>
      <c r="AW202" s="15" t="s">
        <v>30</v>
      </c>
      <c r="AX202" s="15" t="s">
        <v>82</v>
      </c>
      <c r="AY202" s="204" t="s">
        <v>164</v>
      </c>
    </row>
    <row r="203" s="2" customFormat="1" ht="24.15" customHeight="1">
      <c r="A203" s="37"/>
      <c r="B203" s="171"/>
      <c r="C203" s="211" t="s">
        <v>318</v>
      </c>
      <c r="D203" s="211" t="s">
        <v>245</v>
      </c>
      <c r="E203" s="212" t="s">
        <v>309</v>
      </c>
      <c r="F203" s="213" t="s">
        <v>310</v>
      </c>
      <c r="G203" s="214" t="s">
        <v>170</v>
      </c>
      <c r="H203" s="215">
        <v>1.8360000000000001</v>
      </c>
      <c r="I203" s="216"/>
      <c r="J203" s="217">
        <f>ROUND(I203*H203,2)</f>
        <v>0</v>
      </c>
      <c r="K203" s="218"/>
      <c r="L203" s="219"/>
      <c r="M203" s="220" t="s">
        <v>1</v>
      </c>
      <c r="N203" s="221" t="s">
        <v>40</v>
      </c>
      <c r="O203" s="76"/>
      <c r="P203" s="182">
        <f>O203*H203</f>
        <v>0</v>
      </c>
      <c r="Q203" s="182">
        <v>0.0124</v>
      </c>
      <c r="R203" s="182">
        <f>Q203*H203</f>
        <v>0.022766399999999999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248</v>
      </c>
      <c r="AT203" s="184" t="s">
        <v>245</v>
      </c>
      <c r="AU203" s="184" t="s">
        <v>172</v>
      </c>
      <c r="AY203" s="18" t="s">
        <v>164</v>
      </c>
      <c r="BE203" s="185">
        <f>IF(N203="základná",J203,0)</f>
        <v>0</v>
      </c>
      <c r="BF203" s="185">
        <f>IF(N203="znížená",J203,0)</f>
        <v>0</v>
      </c>
      <c r="BG203" s="185">
        <f>IF(N203="zákl. prenesená",J203,0)</f>
        <v>0</v>
      </c>
      <c r="BH203" s="185">
        <f>IF(N203="zníž. prenesená",J203,0)</f>
        <v>0</v>
      </c>
      <c r="BI203" s="185">
        <f>IF(N203="nulová",J203,0)</f>
        <v>0</v>
      </c>
      <c r="BJ203" s="18" t="s">
        <v>172</v>
      </c>
      <c r="BK203" s="185">
        <f>ROUND(I203*H203,2)</f>
        <v>0</v>
      </c>
      <c r="BL203" s="18" t="s">
        <v>120</v>
      </c>
      <c r="BM203" s="184" t="s">
        <v>311</v>
      </c>
    </row>
    <row r="204" s="13" customFormat="1">
      <c r="A204" s="13"/>
      <c r="B204" s="186"/>
      <c r="C204" s="13"/>
      <c r="D204" s="187" t="s">
        <v>174</v>
      </c>
      <c r="E204" s="13"/>
      <c r="F204" s="189" t="s">
        <v>390</v>
      </c>
      <c r="G204" s="13"/>
      <c r="H204" s="190">
        <v>1.8360000000000001</v>
      </c>
      <c r="I204" s="191"/>
      <c r="J204" s="13"/>
      <c r="K204" s="13"/>
      <c r="L204" s="186"/>
      <c r="M204" s="192"/>
      <c r="N204" s="193"/>
      <c r="O204" s="193"/>
      <c r="P204" s="193"/>
      <c r="Q204" s="193"/>
      <c r="R204" s="193"/>
      <c r="S204" s="193"/>
      <c r="T204" s="19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8" t="s">
        <v>174</v>
      </c>
      <c r="AU204" s="188" t="s">
        <v>172</v>
      </c>
      <c r="AV204" s="13" t="s">
        <v>172</v>
      </c>
      <c r="AW204" s="13" t="s">
        <v>3</v>
      </c>
      <c r="AX204" s="13" t="s">
        <v>82</v>
      </c>
      <c r="AY204" s="188" t="s">
        <v>164</v>
      </c>
    </row>
    <row r="205" s="2" customFormat="1" ht="24.15" customHeight="1">
      <c r="A205" s="37"/>
      <c r="B205" s="171"/>
      <c r="C205" s="172" t="s">
        <v>326</v>
      </c>
      <c r="D205" s="172" t="s">
        <v>167</v>
      </c>
      <c r="E205" s="173" t="s">
        <v>313</v>
      </c>
      <c r="F205" s="174" t="s">
        <v>314</v>
      </c>
      <c r="G205" s="175" t="s">
        <v>194</v>
      </c>
      <c r="H205" s="176">
        <v>0.028000000000000001</v>
      </c>
      <c r="I205" s="177"/>
      <c r="J205" s="178">
        <f>ROUND(I205*H205,2)</f>
        <v>0</v>
      </c>
      <c r="K205" s="179"/>
      <c r="L205" s="38"/>
      <c r="M205" s="180" t="s">
        <v>1</v>
      </c>
      <c r="N205" s="181" t="s">
        <v>40</v>
      </c>
      <c r="O205" s="76"/>
      <c r="P205" s="182">
        <f>O205*H205</f>
        <v>0</v>
      </c>
      <c r="Q205" s="182">
        <v>0</v>
      </c>
      <c r="R205" s="182">
        <f>Q205*H205</f>
        <v>0</v>
      </c>
      <c r="S205" s="182">
        <v>0</v>
      </c>
      <c r="T205" s="18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120</v>
      </c>
      <c r="AT205" s="184" t="s">
        <v>167</v>
      </c>
      <c r="AU205" s="184" t="s">
        <v>172</v>
      </c>
      <c r="AY205" s="18" t="s">
        <v>164</v>
      </c>
      <c r="BE205" s="185">
        <f>IF(N205="základná",J205,0)</f>
        <v>0</v>
      </c>
      <c r="BF205" s="185">
        <f>IF(N205="znížená",J205,0)</f>
        <v>0</v>
      </c>
      <c r="BG205" s="185">
        <f>IF(N205="zákl. prenesená",J205,0)</f>
        <v>0</v>
      </c>
      <c r="BH205" s="185">
        <f>IF(N205="zníž. prenesená",J205,0)</f>
        <v>0</v>
      </c>
      <c r="BI205" s="185">
        <f>IF(N205="nulová",J205,0)</f>
        <v>0</v>
      </c>
      <c r="BJ205" s="18" t="s">
        <v>172</v>
      </c>
      <c r="BK205" s="185">
        <f>ROUND(I205*H205,2)</f>
        <v>0</v>
      </c>
      <c r="BL205" s="18" t="s">
        <v>120</v>
      </c>
      <c r="BM205" s="184" t="s">
        <v>315</v>
      </c>
    </row>
    <row r="206" s="12" customFormat="1" ht="22.8" customHeight="1">
      <c r="A206" s="12"/>
      <c r="B206" s="158"/>
      <c r="C206" s="12"/>
      <c r="D206" s="159" t="s">
        <v>73</v>
      </c>
      <c r="E206" s="169" t="s">
        <v>316</v>
      </c>
      <c r="F206" s="169" t="s">
        <v>317</v>
      </c>
      <c r="G206" s="12"/>
      <c r="H206" s="12"/>
      <c r="I206" s="161"/>
      <c r="J206" s="170">
        <f>BK206</f>
        <v>0</v>
      </c>
      <c r="K206" s="12"/>
      <c r="L206" s="158"/>
      <c r="M206" s="163"/>
      <c r="N206" s="164"/>
      <c r="O206" s="164"/>
      <c r="P206" s="165">
        <f>SUM(P207:P235)</f>
        <v>0</v>
      </c>
      <c r="Q206" s="164"/>
      <c r="R206" s="165">
        <f>SUM(R207:R235)</f>
        <v>0.069077899999999998</v>
      </c>
      <c r="S206" s="164"/>
      <c r="T206" s="166">
        <f>SUM(T207:T235)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59" t="s">
        <v>172</v>
      </c>
      <c r="AT206" s="167" t="s">
        <v>73</v>
      </c>
      <c r="AU206" s="167" t="s">
        <v>82</v>
      </c>
      <c r="AY206" s="159" t="s">
        <v>164</v>
      </c>
      <c r="BK206" s="168">
        <f>SUM(BK207:BK235)</f>
        <v>0</v>
      </c>
    </row>
    <row r="207" s="2" customFormat="1" ht="24.15" customHeight="1">
      <c r="A207" s="37"/>
      <c r="B207" s="171"/>
      <c r="C207" s="172" t="s">
        <v>334</v>
      </c>
      <c r="D207" s="172" t="s">
        <v>167</v>
      </c>
      <c r="E207" s="173" t="s">
        <v>319</v>
      </c>
      <c r="F207" s="174" t="s">
        <v>320</v>
      </c>
      <c r="G207" s="175" t="s">
        <v>170</v>
      </c>
      <c r="H207" s="176">
        <v>23.57</v>
      </c>
      <c r="I207" s="177"/>
      <c r="J207" s="178">
        <f>ROUND(I207*H207,2)</f>
        <v>0</v>
      </c>
      <c r="K207" s="179"/>
      <c r="L207" s="38"/>
      <c r="M207" s="180" t="s">
        <v>1</v>
      </c>
      <c r="N207" s="181" t="s">
        <v>40</v>
      </c>
      <c r="O207" s="76"/>
      <c r="P207" s="182">
        <f>O207*H207</f>
        <v>0</v>
      </c>
      <c r="Q207" s="182">
        <v>0.00016000000000000001</v>
      </c>
      <c r="R207" s="182">
        <f>Q207*H207</f>
        <v>0.0037712000000000002</v>
      </c>
      <c r="S207" s="182">
        <v>0</v>
      </c>
      <c r="T207" s="18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4" t="s">
        <v>120</v>
      </c>
      <c r="AT207" s="184" t="s">
        <v>167</v>
      </c>
      <c r="AU207" s="184" t="s">
        <v>172</v>
      </c>
      <c r="AY207" s="18" t="s">
        <v>164</v>
      </c>
      <c r="BE207" s="185">
        <f>IF(N207="základná",J207,0)</f>
        <v>0</v>
      </c>
      <c r="BF207" s="185">
        <f>IF(N207="znížená",J207,0)</f>
        <v>0</v>
      </c>
      <c r="BG207" s="185">
        <f>IF(N207="zákl. prenesená",J207,0)</f>
        <v>0</v>
      </c>
      <c r="BH207" s="185">
        <f>IF(N207="zníž. prenesená",J207,0)</f>
        <v>0</v>
      </c>
      <c r="BI207" s="185">
        <f>IF(N207="nulová",J207,0)</f>
        <v>0</v>
      </c>
      <c r="BJ207" s="18" t="s">
        <v>172</v>
      </c>
      <c r="BK207" s="185">
        <f>ROUND(I207*H207,2)</f>
        <v>0</v>
      </c>
      <c r="BL207" s="18" t="s">
        <v>120</v>
      </c>
      <c r="BM207" s="184" t="s">
        <v>321</v>
      </c>
    </row>
    <row r="208" s="13" customFormat="1">
      <c r="A208" s="13"/>
      <c r="B208" s="186"/>
      <c r="C208" s="13"/>
      <c r="D208" s="187" t="s">
        <v>174</v>
      </c>
      <c r="E208" s="188" t="s">
        <v>1</v>
      </c>
      <c r="F208" s="189" t="s">
        <v>322</v>
      </c>
      <c r="G208" s="13"/>
      <c r="H208" s="190">
        <v>22.32</v>
      </c>
      <c r="I208" s="191"/>
      <c r="J208" s="13"/>
      <c r="K208" s="13"/>
      <c r="L208" s="186"/>
      <c r="M208" s="192"/>
      <c r="N208" s="193"/>
      <c r="O208" s="193"/>
      <c r="P208" s="193"/>
      <c r="Q208" s="193"/>
      <c r="R208" s="193"/>
      <c r="S208" s="193"/>
      <c r="T208" s="19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8" t="s">
        <v>174</v>
      </c>
      <c r="AU208" s="188" t="s">
        <v>172</v>
      </c>
      <c r="AV208" s="13" t="s">
        <v>172</v>
      </c>
      <c r="AW208" s="13" t="s">
        <v>30</v>
      </c>
      <c r="AX208" s="13" t="s">
        <v>74</v>
      </c>
      <c r="AY208" s="188" t="s">
        <v>164</v>
      </c>
    </row>
    <row r="209" s="14" customFormat="1">
      <c r="A209" s="14"/>
      <c r="B209" s="195"/>
      <c r="C209" s="14"/>
      <c r="D209" s="187" t="s">
        <v>174</v>
      </c>
      <c r="E209" s="196" t="s">
        <v>1</v>
      </c>
      <c r="F209" s="197" t="s">
        <v>323</v>
      </c>
      <c r="G209" s="14"/>
      <c r="H209" s="198">
        <v>22.32</v>
      </c>
      <c r="I209" s="199"/>
      <c r="J209" s="14"/>
      <c r="K209" s="14"/>
      <c r="L209" s="195"/>
      <c r="M209" s="200"/>
      <c r="N209" s="201"/>
      <c r="O209" s="201"/>
      <c r="P209" s="201"/>
      <c r="Q209" s="201"/>
      <c r="R209" s="201"/>
      <c r="S209" s="201"/>
      <c r="T209" s="20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96" t="s">
        <v>174</v>
      </c>
      <c r="AU209" s="196" t="s">
        <v>172</v>
      </c>
      <c r="AV209" s="14" t="s">
        <v>177</v>
      </c>
      <c r="AW209" s="14" t="s">
        <v>30</v>
      </c>
      <c r="AX209" s="14" t="s">
        <v>74</v>
      </c>
      <c r="AY209" s="196" t="s">
        <v>164</v>
      </c>
    </row>
    <row r="210" s="13" customFormat="1">
      <c r="A210" s="13"/>
      <c r="B210" s="186"/>
      <c r="C210" s="13"/>
      <c r="D210" s="187" t="s">
        <v>174</v>
      </c>
      <c r="E210" s="188" t="s">
        <v>1</v>
      </c>
      <c r="F210" s="189" t="s">
        <v>324</v>
      </c>
      <c r="G210" s="13"/>
      <c r="H210" s="190">
        <v>1.25</v>
      </c>
      <c r="I210" s="191"/>
      <c r="J210" s="13"/>
      <c r="K210" s="13"/>
      <c r="L210" s="186"/>
      <c r="M210" s="192"/>
      <c r="N210" s="193"/>
      <c r="O210" s="193"/>
      <c r="P210" s="193"/>
      <c r="Q210" s="193"/>
      <c r="R210" s="193"/>
      <c r="S210" s="193"/>
      <c r="T210" s="19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8" t="s">
        <v>174</v>
      </c>
      <c r="AU210" s="188" t="s">
        <v>172</v>
      </c>
      <c r="AV210" s="13" t="s">
        <v>172</v>
      </c>
      <c r="AW210" s="13" t="s">
        <v>30</v>
      </c>
      <c r="AX210" s="13" t="s">
        <v>74</v>
      </c>
      <c r="AY210" s="188" t="s">
        <v>164</v>
      </c>
    </row>
    <row r="211" s="14" customFormat="1">
      <c r="A211" s="14"/>
      <c r="B211" s="195"/>
      <c r="C211" s="14"/>
      <c r="D211" s="187" t="s">
        <v>174</v>
      </c>
      <c r="E211" s="196" t="s">
        <v>1</v>
      </c>
      <c r="F211" s="197" t="s">
        <v>325</v>
      </c>
      <c r="G211" s="14"/>
      <c r="H211" s="198">
        <v>1.25</v>
      </c>
      <c r="I211" s="199"/>
      <c r="J211" s="14"/>
      <c r="K211" s="14"/>
      <c r="L211" s="195"/>
      <c r="M211" s="200"/>
      <c r="N211" s="201"/>
      <c r="O211" s="201"/>
      <c r="P211" s="201"/>
      <c r="Q211" s="201"/>
      <c r="R211" s="201"/>
      <c r="S211" s="201"/>
      <c r="T211" s="20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196" t="s">
        <v>174</v>
      </c>
      <c r="AU211" s="196" t="s">
        <v>172</v>
      </c>
      <c r="AV211" s="14" t="s">
        <v>177</v>
      </c>
      <c r="AW211" s="14" t="s">
        <v>30</v>
      </c>
      <c r="AX211" s="14" t="s">
        <v>74</v>
      </c>
      <c r="AY211" s="196" t="s">
        <v>164</v>
      </c>
    </row>
    <row r="212" s="15" customFormat="1">
      <c r="A212" s="15"/>
      <c r="B212" s="203"/>
      <c r="C212" s="15"/>
      <c r="D212" s="187" t="s">
        <v>174</v>
      </c>
      <c r="E212" s="204" t="s">
        <v>1</v>
      </c>
      <c r="F212" s="205" t="s">
        <v>178</v>
      </c>
      <c r="G212" s="15"/>
      <c r="H212" s="206">
        <v>23.57</v>
      </c>
      <c r="I212" s="207"/>
      <c r="J212" s="15"/>
      <c r="K212" s="15"/>
      <c r="L212" s="203"/>
      <c r="M212" s="208"/>
      <c r="N212" s="209"/>
      <c r="O212" s="209"/>
      <c r="P212" s="209"/>
      <c r="Q212" s="209"/>
      <c r="R212" s="209"/>
      <c r="S212" s="209"/>
      <c r="T212" s="210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04" t="s">
        <v>174</v>
      </c>
      <c r="AU212" s="204" t="s">
        <v>172</v>
      </c>
      <c r="AV212" s="15" t="s">
        <v>171</v>
      </c>
      <c r="AW212" s="15" t="s">
        <v>30</v>
      </c>
      <c r="AX212" s="15" t="s">
        <v>82</v>
      </c>
      <c r="AY212" s="204" t="s">
        <v>164</v>
      </c>
    </row>
    <row r="213" s="2" customFormat="1" ht="24.15" customHeight="1">
      <c r="A213" s="37"/>
      <c r="B213" s="171"/>
      <c r="C213" s="172" t="s">
        <v>338</v>
      </c>
      <c r="D213" s="172" t="s">
        <v>167</v>
      </c>
      <c r="E213" s="173" t="s">
        <v>327</v>
      </c>
      <c r="F213" s="174" t="s">
        <v>391</v>
      </c>
      <c r="G213" s="175" t="s">
        <v>170</v>
      </c>
      <c r="H213" s="176">
        <v>35.411999999999999</v>
      </c>
      <c r="I213" s="177"/>
      <c r="J213" s="178">
        <f>ROUND(I213*H213,2)</f>
        <v>0</v>
      </c>
      <c r="K213" s="179"/>
      <c r="L213" s="38"/>
      <c r="M213" s="180" t="s">
        <v>1</v>
      </c>
      <c r="N213" s="181" t="s">
        <v>40</v>
      </c>
      <c r="O213" s="76"/>
      <c r="P213" s="182">
        <f>O213*H213</f>
        <v>0</v>
      </c>
      <c r="Q213" s="182">
        <v>0.00040000000000000002</v>
      </c>
      <c r="R213" s="182">
        <f>Q213*H213</f>
        <v>0.0141648</v>
      </c>
      <c r="S213" s="182">
        <v>0</v>
      </c>
      <c r="T213" s="18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4" t="s">
        <v>120</v>
      </c>
      <c r="AT213" s="184" t="s">
        <v>167</v>
      </c>
      <c r="AU213" s="184" t="s">
        <v>172</v>
      </c>
      <c r="AY213" s="18" t="s">
        <v>164</v>
      </c>
      <c r="BE213" s="185">
        <f>IF(N213="základná",J213,0)</f>
        <v>0</v>
      </c>
      <c r="BF213" s="185">
        <f>IF(N213="znížená",J213,0)</f>
        <v>0</v>
      </c>
      <c r="BG213" s="185">
        <f>IF(N213="zákl. prenesená",J213,0)</f>
        <v>0</v>
      </c>
      <c r="BH213" s="185">
        <f>IF(N213="zníž. prenesená",J213,0)</f>
        <v>0</v>
      </c>
      <c r="BI213" s="185">
        <f>IF(N213="nulová",J213,0)</f>
        <v>0</v>
      </c>
      <c r="BJ213" s="18" t="s">
        <v>172</v>
      </c>
      <c r="BK213" s="185">
        <f>ROUND(I213*H213,2)</f>
        <v>0</v>
      </c>
      <c r="BL213" s="18" t="s">
        <v>120</v>
      </c>
      <c r="BM213" s="184" t="s">
        <v>329</v>
      </c>
    </row>
    <row r="214" s="13" customFormat="1">
      <c r="A214" s="13"/>
      <c r="B214" s="186"/>
      <c r="C214" s="13"/>
      <c r="D214" s="187" t="s">
        <v>174</v>
      </c>
      <c r="E214" s="188" t="s">
        <v>1</v>
      </c>
      <c r="F214" s="189" t="s">
        <v>392</v>
      </c>
      <c r="G214" s="13"/>
      <c r="H214" s="190">
        <v>42.765999999999998</v>
      </c>
      <c r="I214" s="191"/>
      <c r="J214" s="13"/>
      <c r="K214" s="13"/>
      <c r="L214" s="186"/>
      <c r="M214" s="192"/>
      <c r="N214" s="193"/>
      <c r="O214" s="193"/>
      <c r="P214" s="193"/>
      <c r="Q214" s="193"/>
      <c r="R214" s="193"/>
      <c r="S214" s="193"/>
      <c r="T214" s="19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8" t="s">
        <v>174</v>
      </c>
      <c r="AU214" s="188" t="s">
        <v>172</v>
      </c>
      <c r="AV214" s="13" t="s">
        <v>172</v>
      </c>
      <c r="AW214" s="13" t="s">
        <v>30</v>
      </c>
      <c r="AX214" s="13" t="s">
        <v>74</v>
      </c>
      <c r="AY214" s="188" t="s">
        <v>164</v>
      </c>
    </row>
    <row r="215" s="13" customFormat="1">
      <c r="A215" s="13"/>
      <c r="B215" s="186"/>
      <c r="C215" s="13"/>
      <c r="D215" s="187" t="s">
        <v>174</v>
      </c>
      <c r="E215" s="188" t="s">
        <v>1</v>
      </c>
      <c r="F215" s="189" t="s">
        <v>393</v>
      </c>
      <c r="G215" s="13"/>
      <c r="H215" s="190">
        <v>-2.6499999999999999</v>
      </c>
      <c r="I215" s="191"/>
      <c r="J215" s="13"/>
      <c r="K215" s="13"/>
      <c r="L215" s="186"/>
      <c r="M215" s="192"/>
      <c r="N215" s="193"/>
      <c r="O215" s="193"/>
      <c r="P215" s="193"/>
      <c r="Q215" s="193"/>
      <c r="R215" s="193"/>
      <c r="S215" s="193"/>
      <c r="T215" s="19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8" t="s">
        <v>174</v>
      </c>
      <c r="AU215" s="188" t="s">
        <v>172</v>
      </c>
      <c r="AV215" s="13" t="s">
        <v>172</v>
      </c>
      <c r="AW215" s="13" t="s">
        <v>30</v>
      </c>
      <c r="AX215" s="13" t="s">
        <v>74</v>
      </c>
      <c r="AY215" s="188" t="s">
        <v>164</v>
      </c>
    </row>
    <row r="216" s="13" customFormat="1">
      <c r="A216" s="13"/>
      <c r="B216" s="186"/>
      <c r="C216" s="13"/>
      <c r="D216" s="187" t="s">
        <v>174</v>
      </c>
      <c r="E216" s="188" t="s">
        <v>1</v>
      </c>
      <c r="F216" s="189" t="s">
        <v>394</v>
      </c>
      <c r="G216" s="13"/>
      <c r="H216" s="190">
        <v>-1.0980000000000001</v>
      </c>
      <c r="I216" s="191"/>
      <c r="J216" s="13"/>
      <c r="K216" s="13"/>
      <c r="L216" s="186"/>
      <c r="M216" s="192"/>
      <c r="N216" s="193"/>
      <c r="O216" s="193"/>
      <c r="P216" s="193"/>
      <c r="Q216" s="193"/>
      <c r="R216" s="193"/>
      <c r="S216" s="193"/>
      <c r="T216" s="19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8" t="s">
        <v>174</v>
      </c>
      <c r="AU216" s="188" t="s">
        <v>172</v>
      </c>
      <c r="AV216" s="13" t="s">
        <v>172</v>
      </c>
      <c r="AW216" s="13" t="s">
        <v>30</v>
      </c>
      <c r="AX216" s="13" t="s">
        <v>74</v>
      </c>
      <c r="AY216" s="188" t="s">
        <v>164</v>
      </c>
    </row>
    <row r="217" s="13" customFormat="1">
      <c r="A217" s="13"/>
      <c r="B217" s="186"/>
      <c r="C217" s="13"/>
      <c r="D217" s="187" t="s">
        <v>174</v>
      </c>
      <c r="E217" s="188" t="s">
        <v>1</v>
      </c>
      <c r="F217" s="189" t="s">
        <v>395</v>
      </c>
      <c r="G217" s="13"/>
      <c r="H217" s="190">
        <v>2.806</v>
      </c>
      <c r="I217" s="191"/>
      <c r="J217" s="13"/>
      <c r="K217" s="13"/>
      <c r="L217" s="186"/>
      <c r="M217" s="192"/>
      <c r="N217" s="193"/>
      <c r="O217" s="193"/>
      <c r="P217" s="193"/>
      <c r="Q217" s="193"/>
      <c r="R217" s="193"/>
      <c r="S217" s="193"/>
      <c r="T217" s="19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8" t="s">
        <v>174</v>
      </c>
      <c r="AU217" s="188" t="s">
        <v>172</v>
      </c>
      <c r="AV217" s="13" t="s">
        <v>172</v>
      </c>
      <c r="AW217" s="13" t="s">
        <v>30</v>
      </c>
      <c r="AX217" s="13" t="s">
        <v>74</v>
      </c>
      <c r="AY217" s="188" t="s">
        <v>164</v>
      </c>
    </row>
    <row r="218" s="14" customFormat="1">
      <c r="A218" s="14"/>
      <c r="B218" s="195"/>
      <c r="C218" s="14"/>
      <c r="D218" s="187" t="s">
        <v>174</v>
      </c>
      <c r="E218" s="196" t="s">
        <v>1</v>
      </c>
      <c r="F218" s="197" t="s">
        <v>176</v>
      </c>
      <c r="G218" s="14"/>
      <c r="H218" s="198">
        <v>41.823999999999998</v>
      </c>
      <c r="I218" s="199"/>
      <c r="J218" s="14"/>
      <c r="K218" s="14"/>
      <c r="L218" s="195"/>
      <c r="M218" s="200"/>
      <c r="N218" s="201"/>
      <c r="O218" s="201"/>
      <c r="P218" s="201"/>
      <c r="Q218" s="201"/>
      <c r="R218" s="201"/>
      <c r="S218" s="201"/>
      <c r="T218" s="20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196" t="s">
        <v>174</v>
      </c>
      <c r="AU218" s="196" t="s">
        <v>172</v>
      </c>
      <c r="AV218" s="14" t="s">
        <v>177</v>
      </c>
      <c r="AW218" s="14" t="s">
        <v>30</v>
      </c>
      <c r="AX218" s="14" t="s">
        <v>74</v>
      </c>
      <c r="AY218" s="196" t="s">
        <v>164</v>
      </c>
    </row>
    <row r="219" s="13" customFormat="1">
      <c r="A219" s="13"/>
      <c r="B219" s="186"/>
      <c r="C219" s="13"/>
      <c r="D219" s="187" t="s">
        <v>174</v>
      </c>
      <c r="E219" s="188" t="s">
        <v>1</v>
      </c>
      <c r="F219" s="189" t="s">
        <v>396</v>
      </c>
      <c r="G219" s="13"/>
      <c r="H219" s="190">
        <v>-6.4119999999999999</v>
      </c>
      <c r="I219" s="191"/>
      <c r="J219" s="13"/>
      <c r="K219" s="13"/>
      <c r="L219" s="186"/>
      <c r="M219" s="192"/>
      <c r="N219" s="193"/>
      <c r="O219" s="193"/>
      <c r="P219" s="193"/>
      <c r="Q219" s="193"/>
      <c r="R219" s="193"/>
      <c r="S219" s="193"/>
      <c r="T219" s="19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8" t="s">
        <v>174</v>
      </c>
      <c r="AU219" s="188" t="s">
        <v>172</v>
      </c>
      <c r="AV219" s="13" t="s">
        <v>172</v>
      </c>
      <c r="AW219" s="13" t="s">
        <v>30</v>
      </c>
      <c r="AX219" s="13" t="s">
        <v>74</v>
      </c>
      <c r="AY219" s="188" t="s">
        <v>164</v>
      </c>
    </row>
    <row r="220" s="14" customFormat="1">
      <c r="A220" s="14"/>
      <c r="B220" s="195"/>
      <c r="C220" s="14"/>
      <c r="D220" s="187" t="s">
        <v>174</v>
      </c>
      <c r="E220" s="196" t="s">
        <v>1</v>
      </c>
      <c r="F220" s="197" t="s">
        <v>397</v>
      </c>
      <c r="G220" s="14"/>
      <c r="H220" s="198">
        <v>-6.4119999999999999</v>
      </c>
      <c r="I220" s="199"/>
      <c r="J220" s="14"/>
      <c r="K220" s="14"/>
      <c r="L220" s="195"/>
      <c r="M220" s="200"/>
      <c r="N220" s="201"/>
      <c r="O220" s="201"/>
      <c r="P220" s="201"/>
      <c r="Q220" s="201"/>
      <c r="R220" s="201"/>
      <c r="S220" s="201"/>
      <c r="T220" s="20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6" t="s">
        <v>174</v>
      </c>
      <c r="AU220" s="196" t="s">
        <v>172</v>
      </c>
      <c r="AV220" s="14" t="s">
        <v>177</v>
      </c>
      <c r="AW220" s="14" t="s">
        <v>30</v>
      </c>
      <c r="AX220" s="14" t="s">
        <v>74</v>
      </c>
      <c r="AY220" s="196" t="s">
        <v>164</v>
      </c>
    </row>
    <row r="221" s="15" customFormat="1">
      <c r="A221" s="15"/>
      <c r="B221" s="203"/>
      <c r="C221" s="15"/>
      <c r="D221" s="187" t="s">
        <v>174</v>
      </c>
      <c r="E221" s="204" t="s">
        <v>1</v>
      </c>
      <c r="F221" s="205" t="s">
        <v>178</v>
      </c>
      <c r="G221" s="15"/>
      <c r="H221" s="206">
        <v>35.411999999999999</v>
      </c>
      <c r="I221" s="207"/>
      <c r="J221" s="15"/>
      <c r="K221" s="15"/>
      <c r="L221" s="203"/>
      <c r="M221" s="208"/>
      <c r="N221" s="209"/>
      <c r="O221" s="209"/>
      <c r="P221" s="209"/>
      <c r="Q221" s="209"/>
      <c r="R221" s="209"/>
      <c r="S221" s="209"/>
      <c r="T221" s="210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04" t="s">
        <v>174</v>
      </c>
      <c r="AU221" s="204" t="s">
        <v>172</v>
      </c>
      <c r="AV221" s="15" t="s">
        <v>171</v>
      </c>
      <c r="AW221" s="15" t="s">
        <v>30</v>
      </c>
      <c r="AX221" s="15" t="s">
        <v>82</v>
      </c>
      <c r="AY221" s="204" t="s">
        <v>164</v>
      </c>
    </row>
    <row r="222" s="2" customFormat="1" ht="24.15" customHeight="1">
      <c r="A222" s="37"/>
      <c r="B222" s="171"/>
      <c r="C222" s="172" t="s">
        <v>343</v>
      </c>
      <c r="D222" s="172" t="s">
        <v>167</v>
      </c>
      <c r="E222" s="173" t="s">
        <v>335</v>
      </c>
      <c r="F222" s="174" t="s">
        <v>336</v>
      </c>
      <c r="G222" s="175" t="s">
        <v>170</v>
      </c>
      <c r="H222" s="176">
        <v>73.102999999999994</v>
      </c>
      <c r="I222" s="177"/>
      <c r="J222" s="178">
        <f>ROUND(I222*H222,2)</f>
        <v>0</v>
      </c>
      <c r="K222" s="179"/>
      <c r="L222" s="38"/>
      <c r="M222" s="180" t="s">
        <v>1</v>
      </c>
      <c r="N222" s="181" t="s">
        <v>40</v>
      </c>
      <c r="O222" s="76"/>
      <c r="P222" s="182">
        <f>O222*H222</f>
        <v>0</v>
      </c>
      <c r="Q222" s="182">
        <v>0.00040000000000000002</v>
      </c>
      <c r="R222" s="182">
        <f>Q222*H222</f>
        <v>0.029241199999999998</v>
      </c>
      <c r="S222" s="182">
        <v>0</v>
      </c>
      <c r="T222" s="18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4" t="s">
        <v>120</v>
      </c>
      <c r="AT222" s="184" t="s">
        <v>167</v>
      </c>
      <c r="AU222" s="184" t="s">
        <v>172</v>
      </c>
      <c r="AY222" s="18" t="s">
        <v>164</v>
      </c>
      <c r="BE222" s="185">
        <f>IF(N222="základná",J222,0)</f>
        <v>0</v>
      </c>
      <c r="BF222" s="185">
        <f>IF(N222="znížená",J222,0)</f>
        <v>0</v>
      </c>
      <c r="BG222" s="185">
        <f>IF(N222="zákl. prenesená",J222,0)</f>
        <v>0</v>
      </c>
      <c r="BH222" s="185">
        <f>IF(N222="zníž. prenesená",J222,0)</f>
        <v>0</v>
      </c>
      <c r="BI222" s="185">
        <f>IF(N222="nulová",J222,0)</f>
        <v>0</v>
      </c>
      <c r="BJ222" s="18" t="s">
        <v>172</v>
      </c>
      <c r="BK222" s="185">
        <f>ROUND(I222*H222,2)</f>
        <v>0</v>
      </c>
      <c r="BL222" s="18" t="s">
        <v>120</v>
      </c>
      <c r="BM222" s="184" t="s">
        <v>337</v>
      </c>
    </row>
    <row r="223" s="13" customFormat="1">
      <c r="A223" s="13"/>
      <c r="B223" s="186"/>
      <c r="C223" s="13"/>
      <c r="D223" s="187" t="s">
        <v>174</v>
      </c>
      <c r="E223" s="188" t="s">
        <v>1</v>
      </c>
      <c r="F223" s="189" t="s">
        <v>364</v>
      </c>
      <c r="G223" s="13"/>
      <c r="H223" s="190">
        <v>73.102999999999994</v>
      </c>
      <c r="I223" s="191"/>
      <c r="J223" s="13"/>
      <c r="K223" s="13"/>
      <c r="L223" s="186"/>
      <c r="M223" s="192"/>
      <c r="N223" s="193"/>
      <c r="O223" s="193"/>
      <c r="P223" s="193"/>
      <c r="Q223" s="193"/>
      <c r="R223" s="193"/>
      <c r="S223" s="193"/>
      <c r="T223" s="19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8" t="s">
        <v>174</v>
      </c>
      <c r="AU223" s="188" t="s">
        <v>172</v>
      </c>
      <c r="AV223" s="13" t="s">
        <v>172</v>
      </c>
      <c r="AW223" s="13" t="s">
        <v>30</v>
      </c>
      <c r="AX223" s="13" t="s">
        <v>74</v>
      </c>
      <c r="AY223" s="188" t="s">
        <v>164</v>
      </c>
    </row>
    <row r="224" s="14" customFormat="1">
      <c r="A224" s="14"/>
      <c r="B224" s="195"/>
      <c r="C224" s="14"/>
      <c r="D224" s="187" t="s">
        <v>174</v>
      </c>
      <c r="E224" s="196" t="s">
        <v>1</v>
      </c>
      <c r="F224" s="197" t="s">
        <v>176</v>
      </c>
      <c r="G224" s="14"/>
      <c r="H224" s="198">
        <v>73.102999999999994</v>
      </c>
      <c r="I224" s="199"/>
      <c r="J224" s="14"/>
      <c r="K224" s="14"/>
      <c r="L224" s="195"/>
      <c r="M224" s="200"/>
      <c r="N224" s="201"/>
      <c r="O224" s="201"/>
      <c r="P224" s="201"/>
      <c r="Q224" s="201"/>
      <c r="R224" s="201"/>
      <c r="S224" s="201"/>
      <c r="T224" s="20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196" t="s">
        <v>174</v>
      </c>
      <c r="AU224" s="196" t="s">
        <v>172</v>
      </c>
      <c r="AV224" s="14" t="s">
        <v>177</v>
      </c>
      <c r="AW224" s="14" t="s">
        <v>30</v>
      </c>
      <c r="AX224" s="14" t="s">
        <v>74</v>
      </c>
      <c r="AY224" s="196" t="s">
        <v>164</v>
      </c>
    </row>
    <row r="225" s="15" customFormat="1">
      <c r="A225" s="15"/>
      <c r="B225" s="203"/>
      <c r="C225" s="15"/>
      <c r="D225" s="187" t="s">
        <v>174</v>
      </c>
      <c r="E225" s="204" t="s">
        <v>1</v>
      </c>
      <c r="F225" s="205" t="s">
        <v>178</v>
      </c>
      <c r="G225" s="15"/>
      <c r="H225" s="206">
        <v>73.102999999999994</v>
      </c>
      <c r="I225" s="207"/>
      <c r="J225" s="15"/>
      <c r="K225" s="15"/>
      <c r="L225" s="203"/>
      <c r="M225" s="208"/>
      <c r="N225" s="209"/>
      <c r="O225" s="209"/>
      <c r="P225" s="209"/>
      <c r="Q225" s="209"/>
      <c r="R225" s="209"/>
      <c r="S225" s="209"/>
      <c r="T225" s="210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04" t="s">
        <v>174</v>
      </c>
      <c r="AU225" s="204" t="s">
        <v>172</v>
      </c>
      <c r="AV225" s="15" t="s">
        <v>171</v>
      </c>
      <c r="AW225" s="15" t="s">
        <v>30</v>
      </c>
      <c r="AX225" s="15" t="s">
        <v>82</v>
      </c>
      <c r="AY225" s="204" t="s">
        <v>164</v>
      </c>
    </row>
    <row r="226" s="2" customFormat="1" ht="24.15" customHeight="1">
      <c r="A226" s="37"/>
      <c r="B226" s="171"/>
      <c r="C226" s="172" t="s">
        <v>349</v>
      </c>
      <c r="D226" s="172" t="s">
        <v>167</v>
      </c>
      <c r="E226" s="173" t="s">
        <v>339</v>
      </c>
      <c r="F226" s="174" t="s">
        <v>340</v>
      </c>
      <c r="G226" s="175" t="s">
        <v>170</v>
      </c>
      <c r="H226" s="176">
        <v>50.627000000000002</v>
      </c>
      <c r="I226" s="177"/>
      <c r="J226" s="178">
        <f>ROUND(I226*H226,2)</f>
        <v>0</v>
      </c>
      <c r="K226" s="179"/>
      <c r="L226" s="38"/>
      <c r="M226" s="180" t="s">
        <v>1</v>
      </c>
      <c r="N226" s="181" t="s">
        <v>40</v>
      </c>
      <c r="O226" s="76"/>
      <c r="P226" s="182">
        <f>O226*H226</f>
        <v>0</v>
      </c>
      <c r="Q226" s="182">
        <v>0.00040000000000000002</v>
      </c>
      <c r="R226" s="182">
        <f>Q226*H226</f>
        <v>0.020250800000000003</v>
      </c>
      <c r="S226" s="182">
        <v>0</v>
      </c>
      <c r="T226" s="18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4" t="s">
        <v>120</v>
      </c>
      <c r="AT226" s="184" t="s">
        <v>167</v>
      </c>
      <c r="AU226" s="184" t="s">
        <v>172</v>
      </c>
      <c r="AY226" s="18" t="s">
        <v>164</v>
      </c>
      <c r="BE226" s="185">
        <f>IF(N226="základná",J226,0)</f>
        <v>0</v>
      </c>
      <c r="BF226" s="185">
        <f>IF(N226="znížená",J226,0)</f>
        <v>0</v>
      </c>
      <c r="BG226" s="185">
        <f>IF(N226="zákl. prenesená",J226,0)</f>
        <v>0</v>
      </c>
      <c r="BH226" s="185">
        <f>IF(N226="zníž. prenesená",J226,0)</f>
        <v>0</v>
      </c>
      <c r="BI226" s="185">
        <f>IF(N226="nulová",J226,0)</f>
        <v>0</v>
      </c>
      <c r="BJ226" s="18" t="s">
        <v>172</v>
      </c>
      <c r="BK226" s="185">
        <f>ROUND(I226*H226,2)</f>
        <v>0</v>
      </c>
      <c r="BL226" s="18" t="s">
        <v>120</v>
      </c>
      <c r="BM226" s="184" t="s">
        <v>341</v>
      </c>
    </row>
    <row r="227" s="13" customFormat="1">
      <c r="A227" s="13"/>
      <c r="B227" s="186"/>
      <c r="C227" s="13"/>
      <c r="D227" s="187" t="s">
        <v>174</v>
      </c>
      <c r="E227" s="188" t="s">
        <v>1</v>
      </c>
      <c r="F227" s="189" t="s">
        <v>398</v>
      </c>
      <c r="G227" s="13"/>
      <c r="H227" s="190">
        <v>50.627000000000002</v>
      </c>
      <c r="I227" s="191"/>
      <c r="J227" s="13"/>
      <c r="K227" s="13"/>
      <c r="L227" s="186"/>
      <c r="M227" s="192"/>
      <c r="N227" s="193"/>
      <c r="O227" s="193"/>
      <c r="P227" s="193"/>
      <c r="Q227" s="193"/>
      <c r="R227" s="193"/>
      <c r="S227" s="193"/>
      <c r="T227" s="19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8" t="s">
        <v>174</v>
      </c>
      <c r="AU227" s="188" t="s">
        <v>172</v>
      </c>
      <c r="AV227" s="13" t="s">
        <v>172</v>
      </c>
      <c r="AW227" s="13" t="s">
        <v>30</v>
      </c>
      <c r="AX227" s="13" t="s">
        <v>74</v>
      </c>
      <c r="AY227" s="188" t="s">
        <v>164</v>
      </c>
    </row>
    <row r="228" s="14" customFormat="1">
      <c r="A228" s="14"/>
      <c r="B228" s="195"/>
      <c r="C228" s="14"/>
      <c r="D228" s="187" t="s">
        <v>174</v>
      </c>
      <c r="E228" s="196" t="s">
        <v>1</v>
      </c>
      <c r="F228" s="197" t="s">
        <v>176</v>
      </c>
      <c r="G228" s="14"/>
      <c r="H228" s="198">
        <v>50.627000000000002</v>
      </c>
      <c r="I228" s="199"/>
      <c r="J228" s="14"/>
      <c r="K228" s="14"/>
      <c r="L228" s="195"/>
      <c r="M228" s="200"/>
      <c r="N228" s="201"/>
      <c r="O228" s="201"/>
      <c r="P228" s="201"/>
      <c r="Q228" s="201"/>
      <c r="R228" s="201"/>
      <c r="S228" s="201"/>
      <c r="T228" s="20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96" t="s">
        <v>174</v>
      </c>
      <c r="AU228" s="196" t="s">
        <v>172</v>
      </c>
      <c r="AV228" s="14" t="s">
        <v>177</v>
      </c>
      <c r="AW228" s="14" t="s">
        <v>30</v>
      </c>
      <c r="AX228" s="14" t="s">
        <v>74</v>
      </c>
      <c r="AY228" s="196" t="s">
        <v>164</v>
      </c>
    </row>
    <row r="229" s="15" customFormat="1">
      <c r="A229" s="15"/>
      <c r="B229" s="203"/>
      <c r="C229" s="15"/>
      <c r="D229" s="187" t="s">
        <v>174</v>
      </c>
      <c r="E229" s="204" t="s">
        <v>1</v>
      </c>
      <c r="F229" s="205" t="s">
        <v>178</v>
      </c>
      <c r="G229" s="15"/>
      <c r="H229" s="206">
        <v>50.627000000000002</v>
      </c>
      <c r="I229" s="207"/>
      <c r="J229" s="15"/>
      <c r="K229" s="15"/>
      <c r="L229" s="203"/>
      <c r="M229" s="208"/>
      <c r="N229" s="209"/>
      <c r="O229" s="209"/>
      <c r="P229" s="209"/>
      <c r="Q229" s="209"/>
      <c r="R229" s="209"/>
      <c r="S229" s="209"/>
      <c r="T229" s="210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4" t="s">
        <v>174</v>
      </c>
      <c r="AU229" s="204" t="s">
        <v>172</v>
      </c>
      <c r="AV229" s="15" t="s">
        <v>171</v>
      </c>
      <c r="AW229" s="15" t="s">
        <v>30</v>
      </c>
      <c r="AX229" s="15" t="s">
        <v>82</v>
      </c>
      <c r="AY229" s="204" t="s">
        <v>164</v>
      </c>
    </row>
    <row r="230" s="2" customFormat="1" ht="14.4" customHeight="1">
      <c r="A230" s="37"/>
      <c r="B230" s="171"/>
      <c r="C230" s="172" t="s">
        <v>355</v>
      </c>
      <c r="D230" s="172" t="s">
        <v>167</v>
      </c>
      <c r="E230" s="173" t="s">
        <v>344</v>
      </c>
      <c r="F230" s="174" t="s">
        <v>345</v>
      </c>
      <c r="G230" s="175" t="s">
        <v>170</v>
      </c>
      <c r="H230" s="176">
        <v>23.57</v>
      </c>
      <c r="I230" s="177"/>
      <c r="J230" s="178">
        <f>ROUND(I230*H230,2)</f>
        <v>0</v>
      </c>
      <c r="K230" s="179"/>
      <c r="L230" s="38"/>
      <c r="M230" s="180" t="s">
        <v>1</v>
      </c>
      <c r="N230" s="181" t="s">
        <v>40</v>
      </c>
      <c r="O230" s="76"/>
      <c r="P230" s="182">
        <f>O230*H230</f>
        <v>0</v>
      </c>
      <c r="Q230" s="182">
        <v>6.9999999999999994E-05</v>
      </c>
      <c r="R230" s="182">
        <f>Q230*H230</f>
        <v>0.0016498999999999999</v>
      </c>
      <c r="S230" s="182">
        <v>0</v>
      </c>
      <c r="T230" s="18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120</v>
      </c>
      <c r="AT230" s="184" t="s">
        <v>167</v>
      </c>
      <c r="AU230" s="184" t="s">
        <v>172</v>
      </c>
      <c r="AY230" s="18" t="s">
        <v>164</v>
      </c>
      <c r="BE230" s="185">
        <f>IF(N230="základná",J230,0)</f>
        <v>0</v>
      </c>
      <c r="BF230" s="185">
        <f>IF(N230="znížená",J230,0)</f>
        <v>0</v>
      </c>
      <c r="BG230" s="185">
        <f>IF(N230="zákl. prenesená",J230,0)</f>
        <v>0</v>
      </c>
      <c r="BH230" s="185">
        <f>IF(N230="zníž. prenesená",J230,0)</f>
        <v>0</v>
      </c>
      <c r="BI230" s="185">
        <f>IF(N230="nulová",J230,0)</f>
        <v>0</v>
      </c>
      <c r="BJ230" s="18" t="s">
        <v>172</v>
      </c>
      <c r="BK230" s="185">
        <f>ROUND(I230*H230,2)</f>
        <v>0</v>
      </c>
      <c r="BL230" s="18" t="s">
        <v>120</v>
      </c>
      <c r="BM230" s="184" t="s">
        <v>346</v>
      </c>
    </row>
    <row r="231" s="13" customFormat="1">
      <c r="A231" s="13"/>
      <c r="B231" s="186"/>
      <c r="C231" s="13"/>
      <c r="D231" s="187" t="s">
        <v>174</v>
      </c>
      <c r="E231" s="188" t="s">
        <v>1</v>
      </c>
      <c r="F231" s="189" t="s">
        <v>322</v>
      </c>
      <c r="G231" s="13"/>
      <c r="H231" s="190">
        <v>22.32</v>
      </c>
      <c r="I231" s="191"/>
      <c r="J231" s="13"/>
      <c r="K231" s="13"/>
      <c r="L231" s="186"/>
      <c r="M231" s="192"/>
      <c r="N231" s="193"/>
      <c r="O231" s="193"/>
      <c r="P231" s="193"/>
      <c r="Q231" s="193"/>
      <c r="R231" s="193"/>
      <c r="S231" s="193"/>
      <c r="T231" s="19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8" t="s">
        <v>174</v>
      </c>
      <c r="AU231" s="188" t="s">
        <v>172</v>
      </c>
      <c r="AV231" s="13" t="s">
        <v>172</v>
      </c>
      <c r="AW231" s="13" t="s">
        <v>30</v>
      </c>
      <c r="AX231" s="13" t="s">
        <v>74</v>
      </c>
      <c r="AY231" s="188" t="s">
        <v>164</v>
      </c>
    </row>
    <row r="232" s="14" customFormat="1">
      <c r="A232" s="14"/>
      <c r="B232" s="195"/>
      <c r="C232" s="14"/>
      <c r="D232" s="187" t="s">
        <v>174</v>
      </c>
      <c r="E232" s="196" t="s">
        <v>1</v>
      </c>
      <c r="F232" s="197" t="s">
        <v>323</v>
      </c>
      <c r="G232" s="14"/>
      <c r="H232" s="198">
        <v>22.32</v>
      </c>
      <c r="I232" s="199"/>
      <c r="J232" s="14"/>
      <c r="K232" s="14"/>
      <c r="L232" s="195"/>
      <c r="M232" s="200"/>
      <c r="N232" s="201"/>
      <c r="O232" s="201"/>
      <c r="P232" s="201"/>
      <c r="Q232" s="201"/>
      <c r="R232" s="201"/>
      <c r="S232" s="201"/>
      <c r="T232" s="20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6" t="s">
        <v>174</v>
      </c>
      <c r="AU232" s="196" t="s">
        <v>172</v>
      </c>
      <c r="AV232" s="14" t="s">
        <v>177</v>
      </c>
      <c r="AW232" s="14" t="s">
        <v>30</v>
      </c>
      <c r="AX232" s="14" t="s">
        <v>74</v>
      </c>
      <c r="AY232" s="196" t="s">
        <v>164</v>
      </c>
    </row>
    <row r="233" s="13" customFormat="1">
      <c r="A233" s="13"/>
      <c r="B233" s="186"/>
      <c r="C233" s="13"/>
      <c r="D233" s="187" t="s">
        <v>174</v>
      </c>
      <c r="E233" s="188" t="s">
        <v>1</v>
      </c>
      <c r="F233" s="189" t="s">
        <v>324</v>
      </c>
      <c r="G233" s="13"/>
      <c r="H233" s="190">
        <v>1.25</v>
      </c>
      <c r="I233" s="191"/>
      <c r="J233" s="13"/>
      <c r="K233" s="13"/>
      <c r="L233" s="186"/>
      <c r="M233" s="192"/>
      <c r="N233" s="193"/>
      <c r="O233" s="193"/>
      <c r="P233" s="193"/>
      <c r="Q233" s="193"/>
      <c r="R233" s="193"/>
      <c r="S233" s="193"/>
      <c r="T233" s="19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8" t="s">
        <v>174</v>
      </c>
      <c r="AU233" s="188" t="s">
        <v>172</v>
      </c>
      <c r="AV233" s="13" t="s">
        <v>172</v>
      </c>
      <c r="AW233" s="13" t="s">
        <v>30</v>
      </c>
      <c r="AX233" s="13" t="s">
        <v>74</v>
      </c>
      <c r="AY233" s="188" t="s">
        <v>164</v>
      </c>
    </row>
    <row r="234" s="14" customFormat="1">
      <c r="A234" s="14"/>
      <c r="B234" s="195"/>
      <c r="C234" s="14"/>
      <c r="D234" s="187" t="s">
        <v>174</v>
      </c>
      <c r="E234" s="196" t="s">
        <v>1</v>
      </c>
      <c r="F234" s="197" t="s">
        <v>325</v>
      </c>
      <c r="G234" s="14"/>
      <c r="H234" s="198">
        <v>1.25</v>
      </c>
      <c r="I234" s="199"/>
      <c r="J234" s="14"/>
      <c r="K234" s="14"/>
      <c r="L234" s="195"/>
      <c r="M234" s="200"/>
      <c r="N234" s="201"/>
      <c r="O234" s="201"/>
      <c r="P234" s="201"/>
      <c r="Q234" s="201"/>
      <c r="R234" s="201"/>
      <c r="S234" s="201"/>
      <c r="T234" s="20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6" t="s">
        <v>174</v>
      </c>
      <c r="AU234" s="196" t="s">
        <v>172</v>
      </c>
      <c r="AV234" s="14" t="s">
        <v>177</v>
      </c>
      <c r="AW234" s="14" t="s">
        <v>30</v>
      </c>
      <c r="AX234" s="14" t="s">
        <v>74</v>
      </c>
      <c r="AY234" s="196" t="s">
        <v>164</v>
      </c>
    </row>
    <row r="235" s="15" customFormat="1">
      <c r="A235" s="15"/>
      <c r="B235" s="203"/>
      <c r="C235" s="15"/>
      <c r="D235" s="187" t="s">
        <v>174</v>
      </c>
      <c r="E235" s="204" t="s">
        <v>1</v>
      </c>
      <c r="F235" s="205" t="s">
        <v>178</v>
      </c>
      <c r="G235" s="15"/>
      <c r="H235" s="206">
        <v>23.57</v>
      </c>
      <c r="I235" s="207"/>
      <c r="J235" s="15"/>
      <c r="K235" s="15"/>
      <c r="L235" s="203"/>
      <c r="M235" s="208"/>
      <c r="N235" s="209"/>
      <c r="O235" s="209"/>
      <c r="P235" s="209"/>
      <c r="Q235" s="209"/>
      <c r="R235" s="209"/>
      <c r="S235" s="209"/>
      <c r="T235" s="210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04" t="s">
        <v>174</v>
      </c>
      <c r="AU235" s="204" t="s">
        <v>172</v>
      </c>
      <c r="AV235" s="15" t="s">
        <v>171</v>
      </c>
      <c r="AW235" s="15" t="s">
        <v>30</v>
      </c>
      <c r="AX235" s="15" t="s">
        <v>82</v>
      </c>
      <c r="AY235" s="204" t="s">
        <v>164</v>
      </c>
    </row>
    <row r="236" s="12" customFormat="1" ht="22.8" customHeight="1">
      <c r="A236" s="12"/>
      <c r="B236" s="158"/>
      <c r="C236" s="12"/>
      <c r="D236" s="159" t="s">
        <v>73</v>
      </c>
      <c r="E236" s="169" t="s">
        <v>347</v>
      </c>
      <c r="F236" s="169" t="s">
        <v>348</v>
      </c>
      <c r="G236" s="12"/>
      <c r="H236" s="12"/>
      <c r="I236" s="161"/>
      <c r="J236" s="170">
        <f>BK236</f>
        <v>0</v>
      </c>
      <c r="K236" s="12"/>
      <c r="L236" s="158"/>
      <c r="M236" s="163"/>
      <c r="N236" s="164"/>
      <c r="O236" s="164"/>
      <c r="P236" s="165">
        <f>SUM(P237:P242)</f>
        <v>0</v>
      </c>
      <c r="Q236" s="164"/>
      <c r="R236" s="165">
        <f>SUM(R237:R242)</f>
        <v>0.027250149999999997</v>
      </c>
      <c r="S236" s="164"/>
      <c r="T236" s="166">
        <f>SUM(T237:T242)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59" t="s">
        <v>172</v>
      </c>
      <c r="AT236" s="167" t="s">
        <v>73</v>
      </c>
      <c r="AU236" s="167" t="s">
        <v>82</v>
      </c>
      <c r="AY236" s="159" t="s">
        <v>164</v>
      </c>
      <c r="BK236" s="168">
        <f>SUM(BK237:BK242)</f>
        <v>0</v>
      </c>
    </row>
    <row r="237" s="2" customFormat="1" ht="24.15" customHeight="1">
      <c r="A237" s="37"/>
      <c r="B237" s="171"/>
      <c r="C237" s="172" t="s">
        <v>399</v>
      </c>
      <c r="D237" s="172" t="s">
        <v>167</v>
      </c>
      <c r="E237" s="173" t="s">
        <v>350</v>
      </c>
      <c r="F237" s="174" t="s">
        <v>351</v>
      </c>
      <c r="G237" s="175" t="s">
        <v>170</v>
      </c>
      <c r="H237" s="176">
        <v>159.142</v>
      </c>
      <c r="I237" s="177"/>
      <c r="J237" s="178">
        <f>ROUND(I237*H237,2)</f>
        <v>0</v>
      </c>
      <c r="K237" s="179"/>
      <c r="L237" s="38"/>
      <c r="M237" s="180" t="s">
        <v>1</v>
      </c>
      <c r="N237" s="181" t="s">
        <v>40</v>
      </c>
      <c r="O237" s="76"/>
      <c r="P237" s="182">
        <f>O237*H237</f>
        <v>0</v>
      </c>
      <c r="Q237" s="182">
        <v>0.00010000000000000001</v>
      </c>
      <c r="R237" s="182">
        <f>Q237*H237</f>
        <v>0.0159142</v>
      </c>
      <c r="S237" s="182">
        <v>0</v>
      </c>
      <c r="T237" s="18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4" t="s">
        <v>120</v>
      </c>
      <c r="AT237" s="184" t="s">
        <v>167</v>
      </c>
      <c r="AU237" s="184" t="s">
        <v>172</v>
      </c>
      <c r="AY237" s="18" t="s">
        <v>164</v>
      </c>
      <c r="BE237" s="185">
        <f>IF(N237="základná",J237,0)</f>
        <v>0</v>
      </c>
      <c r="BF237" s="185">
        <f>IF(N237="znížená",J237,0)</f>
        <v>0</v>
      </c>
      <c r="BG237" s="185">
        <f>IF(N237="zákl. prenesená",J237,0)</f>
        <v>0</v>
      </c>
      <c r="BH237" s="185">
        <f>IF(N237="zníž. prenesená",J237,0)</f>
        <v>0</v>
      </c>
      <c r="BI237" s="185">
        <f>IF(N237="nulová",J237,0)</f>
        <v>0</v>
      </c>
      <c r="BJ237" s="18" t="s">
        <v>172</v>
      </c>
      <c r="BK237" s="185">
        <f>ROUND(I237*H237,2)</f>
        <v>0</v>
      </c>
      <c r="BL237" s="18" t="s">
        <v>120</v>
      </c>
      <c r="BM237" s="184" t="s">
        <v>352</v>
      </c>
    </row>
    <row r="238" s="13" customFormat="1">
      <c r="A238" s="13"/>
      <c r="B238" s="186"/>
      <c r="C238" s="13"/>
      <c r="D238" s="187" t="s">
        <v>174</v>
      </c>
      <c r="E238" s="188" t="s">
        <v>1</v>
      </c>
      <c r="F238" s="189" t="s">
        <v>400</v>
      </c>
      <c r="G238" s="13"/>
      <c r="H238" s="190">
        <v>73.102999999999994</v>
      </c>
      <c r="I238" s="191"/>
      <c r="J238" s="13"/>
      <c r="K238" s="13"/>
      <c r="L238" s="186"/>
      <c r="M238" s="192"/>
      <c r="N238" s="193"/>
      <c r="O238" s="193"/>
      <c r="P238" s="193"/>
      <c r="Q238" s="193"/>
      <c r="R238" s="193"/>
      <c r="S238" s="193"/>
      <c r="T238" s="19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8" t="s">
        <v>174</v>
      </c>
      <c r="AU238" s="188" t="s">
        <v>172</v>
      </c>
      <c r="AV238" s="13" t="s">
        <v>172</v>
      </c>
      <c r="AW238" s="13" t="s">
        <v>30</v>
      </c>
      <c r="AX238" s="13" t="s">
        <v>74</v>
      </c>
      <c r="AY238" s="188" t="s">
        <v>164</v>
      </c>
    </row>
    <row r="239" s="13" customFormat="1">
      <c r="A239" s="13"/>
      <c r="B239" s="186"/>
      <c r="C239" s="13"/>
      <c r="D239" s="187" t="s">
        <v>174</v>
      </c>
      <c r="E239" s="188" t="s">
        <v>1</v>
      </c>
      <c r="F239" s="189" t="s">
        <v>401</v>
      </c>
      <c r="G239" s="13"/>
      <c r="H239" s="190">
        <v>86.039000000000001</v>
      </c>
      <c r="I239" s="191"/>
      <c r="J239" s="13"/>
      <c r="K239" s="13"/>
      <c r="L239" s="186"/>
      <c r="M239" s="192"/>
      <c r="N239" s="193"/>
      <c r="O239" s="193"/>
      <c r="P239" s="193"/>
      <c r="Q239" s="193"/>
      <c r="R239" s="193"/>
      <c r="S239" s="193"/>
      <c r="T239" s="19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8" t="s">
        <v>174</v>
      </c>
      <c r="AU239" s="188" t="s">
        <v>172</v>
      </c>
      <c r="AV239" s="13" t="s">
        <v>172</v>
      </c>
      <c r="AW239" s="13" t="s">
        <v>30</v>
      </c>
      <c r="AX239" s="13" t="s">
        <v>74</v>
      </c>
      <c r="AY239" s="188" t="s">
        <v>164</v>
      </c>
    </row>
    <row r="240" s="14" customFormat="1">
      <c r="A240" s="14"/>
      <c r="B240" s="195"/>
      <c r="C240" s="14"/>
      <c r="D240" s="187" t="s">
        <v>174</v>
      </c>
      <c r="E240" s="196" t="s">
        <v>1</v>
      </c>
      <c r="F240" s="197" t="s">
        <v>176</v>
      </c>
      <c r="G240" s="14"/>
      <c r="H240" s="198">
        <v>159.142</v>
      </c>
      <c r="I240" s="199"/>
      <c r="J240" s="14"/>
      <c r="K240" s="14"/>
      <c r="L240" s="195"/>
      <c r="M240" s="200"/>
      <c r="N240" s="201"/>
      <c r="O240" s="201"/>
      <c r="P240" s="201"/>
      <c r="Q240" s="201"/>
      <c r="R240" s="201"/>
      <c r="S240" s="201"/>
      <c r="T240" s="20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96" t="s">
        <v>174</v>
      </c>
      <c r="AU240" s="196" t="s">
        <v>172</v>
      </c>
      <c r="AV240" s="14" t="s">
        <v>177</v>
      </c>
      <c r="AW240" s="14" t="s">
        <v>30</v>
      </c>
      <c r="AX240" s="14" t="s">
        <v>74</v>
      </c>
      <c r="AY240" s="196" t="s">
        <v>164</v>
      </c>
    </row>
    <row r="241" s="15" customFormat="1">
      <c r="A241" s="15"/>
      <c r="B241" s="203"/>
      <c r="C241" s="15"/>
      <c r="D241" s="187" t="s">
        <v>174</v>
      </c>
      <c r="E241" s="204" t="s">
        <v>1</v>
      </c>
      <c r="F241" s="205" t="s">
        <v>178</v>
      </c>
      <c r="G241" s="15"/>
      <c r="H241" s="206">
        <v>159.142</v>
      </c>
      <c r="I241" s="207"/>
      <c r="J241" s="15"/>
      <c r="K241" s="15"/>
      <c r="L241" s="203"/>
      <c r="M241" s="208"/>
      <c r="N241" s="209"/>
      <c r="O241" s="209"/>
      <c r="P241" s="209"/>
      <c r="Q241" s="209"/>
      <c r="R241" s="209"/>
      <c r="S241" s="209"/>
      <c r="T241" s="210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04" t="s">
        <v>174</v>
      </c>
      <c r="AU241" s="204" t="s">
        <v>172</v>
      </c>
      <c r="AV241" s="15" t="s">
        <v>171</v>
      </c>
      <c r="AW241" s="15" t="s">
        <v>30</v>
      </c>
      <c r="AX241" s="15" t="s">
        <v>82</v>
      </c>
      <c r="AY241" s="204" t="s">
        <v>164</v>
      </c>
    </row>
    <row r="242" s="2" customFormat="1" ht="24.15" customHeight="1">
      <c r="A242" s="37"/>
      <c r="B242" s="171"/>
      <c r="C242" s="172" t="s">
        <v>402</v>
      </c>
      <c r="D242" s="172" t="s">
        <v>167</v>
      </c>
      <c r="E242" s="173" t="s">
        <v>356</v>
      </c>
      <c r="F242" s="174" t="s">
        <v>357</v>
      </c>
      <c r="G242" s="175" t="s">
        <v>170</v>
      </c>
      <c r="H242" s="176">
        <v>75.572999999999993</v>
      </c>
      <c r="I242" s="177"/>
      <c r="J242" s="178">
        <f>ROUND(I242*H242,2)</f>
        <v>0</v>
      </c>
      <c r="K242" s="179"/>
      <c r="L242" s="38"/>
      <c r="M242" s="180" t="s">
        <v>1</v>
      </c>
      <c r="N242" s="181" t="s">
        <v>40</v>
      </c>
      <c r="O242" s="76"/>
      <c r="P242" s="182">
        <f>O242*H242</f>
        <v>0</v>
      </c>
      <c r="Q242" s="182">
        <v>0.00014999999999999999</v>
      </c>
      <c r="R242" s="182">
        <f>Q242*H242</f>
        <v>0.011335949999999997</v>
      </c>
      <c r="S242" s="182">
        <v>0</v>
      </c>
      <c r="T242" s="18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4" t="s">
        <v>120</v>
      </c>
      <c r="AT242" s="184" t="s">
        <v>167</v>
      </c>
      <c r="AU242" s="184" t="s">
        <v>172</v>
      </c>
      <c r="AY242" s="18" t="s">
        <v>164</v>
      </c>
      <c r="BE242" s="185">
        <f>IF(N242="základná",J242,0)</f>
        <v>0</v>
      </c>
      <c r="BF242" s="185">
        <f>IF(N242="znížená",J242,0)</f>
        <v>0</v>
      </c>
      <c r="BG242" s="185">
        <f>IF(N242="zákl. prenesená",J242,0)</f>
        <v>0</v>
      </c>
      <c r="BH242" s="185">
        <f>IF(N242="zníž. prenesená",J242,0)</f>
        <v>0</v>
      </c>
      <c r="BI242" s="185">
        <f>IF(N242="nulová",J242,0)</f>
        <v>0</v>
      </c>
      <c r="BJ242" s="18" t="s">
        <v>172</v>
      </c>
      <c r="BK242" s="185">
        <f>ROUND(I242*H242,2)</f>
        <v>0</v>
      </c>
      <c r="BL242" s="18" t="s">
        <v>120</v>
      </c>
      <c r="BM242" s="184" t="s">
        <v>358</v>
      </c>
    </row>
    <row r="243" s="12" customFormat="1" ht="25.92" customHeight="1">
      <c r="A243" s="12"/>
      <c r="B243" s="158"/>
      <c r="C243" s="12"/>
      <c r="D243" s="159" t="s">
        <v>73</v>
      </c>
      <c r="E243" s="160" t="s">
        <v>245</v>
      </c>
      <c r="F243" s="160" t="s">
        <v>403</v>
      </c>
      <c r="G243" s="12"/>
      <c r="H243" s="12"/>
      <c r="I243" s="161"/>
      <c r="J243" s="162">
        <f>BK243</f>
        <v>0</v>
      </c>
      <c r="K243" s="12"/>
      <c r="L243" s="158"/>
      <c r="M243" s="163"/>
      <c r="N243" s="164"/>
      <c r="O243" s="164"/>
      <c r="P243" s="165">
        <f>P244</f>
        <v>0</v>
      </c>
      <c r="Q243" s="164"/>
      <c r="R243" s="165">
        <f>R244</f>
        <v>0.104</v>
      </c>
      <c r="S243" s="164"/>
      <c r="T243" s="166">
        <f>T244</f>
        <v>0.040000000000000001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59" t="s">
        <v>177</v>
      </c>
      <c r="AT243" s="167" t="s">
        <v>73</v>
      </c>
      <c r="AU243" s="167" t="s">
        <v>74</v>
      </c>
      <c r="AY243" s="159" t="s">
        <v>164</v>
      </c>
      <c r="BK243" s="168">
        <f>BK244</f>
        <v>0</v>
      </c>
    </row>
    <row r="244" s="12" customFormat="1" ht="22.8" customHeight="1">
      <c r="A244" s="12"/>
      <c r="B244" s="158"/>
      <c r="C244" s="12"/>
      <c r="D244" s="159" t="s">
        <v>73</v>
      </c>
      <c r="E244" s="169" t="s">
        <v>404</v>
      </c>
      <c r="F244" s="169" t="s">
        <v>405</v>
      </c>
      <c r="G244" s="12"/>
      <c r="H244" s="12"/>
      <c r="I244" s="161"/>
      <c r="J244" s="170">
        <f>BK244</f>
        <v>0</v>
      </c>
      <c r="K244" s="12"/>
      <c r="L244" s="158"/>
      <c r="M244" s="163"/>
      <c r="N244" s="164"/>
      <c r="O244" s="164"/>
      <c r="P244" s="165">
        <f>SUM(P245:P248)</f>
        <v>0</v>
      </c>
      <c r="Q244" s="164"/>
      <c r="R244" s="165">
        <f>SUM(R245:R248)</f>
        <v>0.104</v>
      </c>
      <c r="S244" s="164"/>
      <c r="T244" s="166">
        <f>SUM(T245:T248)</f>
        <v>0.040000000000000001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59" t="s">
        <v>177</v>
      </c>
      <c r="AT244" s="167" t="s">
        <v>73</v>
      </c>
      <c r="AU244" s="167" t="s">
        <v>82</v>
      </c>
      <c r="AY244" s="159" t="s">
        <v>164</v>
      </c>
      <c r="BK244" s="168">
        <f>SUM(BK245:BK248)</f>
        <v>0</v>
      </c>
    </row>
    <row r="245" s="2" customFormat="1" ht="24.15" customHeight="1">
      <c r="A245" s="37"/>
      <c r="B245" s="171"/>
      <c r="C245" s="172" t="s">
        <v>406</v>
      </c>
      <c r="D245" s="172" t="s">
        <v>167</v>
      </c>
      <c r="E245" s="173" t="s">
        <v>407</v>
      </c>
      <c r="F245" s="174" t="s">
        <v>408</v>
      </c>
      <c r="G245" s="175" t="s">
        <v>227</v>
      </c>
      <c r="H245" s="176">
        <v>8</v>
      </c>
      <c r="I245" s="177"/>
      <c r="J245" s="178">
        <f>ROUND(I245*H245,2)</f>
        <v>0</v>
      </c>
      <c r="K245" s="179"/>
      <c r="L245" s="38"/>
      <c r="M245" s="180" t="s">
        <v>1</v>
      </c>
      <c r="N245" s="181" t="s">
        <v>40</v>
      </c>
      <c r="O245" s="76"/>
      <c r="P245" s="182">
        <f>O245*H245</f>
        <v>0</v>
      </c>
      <c r="Q245" s="182">
        <v>0</v>
      </c>
      <c r="R245" s="182">
        <f>Q245*H245</f>
        <v>0</v>
      </c>
      <c r="S245" s="182">
        <v>0</v>
      </c>
      <c r="T245" s="18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4" t="s">
        <v>409</v>
      </c>
      <c r="AT245" s="184" t="s">
        <v>167</v>
      </c>
      <c r="AU245" s="184" t="s">
        <v>172</v>
      </c>
      <c r="AY245" s="18" t="s">
        <v>164</v>
      </c>
      <c r="BE245" s="185">
        <f>IF(N245="základná",J245,0)</f>
        <v>0</v>
      </c>
      <c r="BF245" s="185">
        <f>IF(N245="znížená",J245,0)</f>
        <v>0</v>
      </c>
      <c r="BG245" s="185">
        <f>IF(N245="zákl. prenesená",J245,0)</f>
        <v>0</v>
      </c>
      <c r="BH245" s="185">
        <f>IF(N245="zníž. prenesená",J245,0)</f>
        <v>0</v>
      </c>
      <c r="BI245" s="185">
        <f>IF(N245="nulová",J245,0)</f>
        <v>0</v>
      </c>
      <c r="BJ245" s="18" t="s">
        <v>172</v>
      </c>
      <c r="BK245" s="185">
        <f>ROUND(I245*H245,2)</f>
        <v>0</v>
      </c>
      <c r="BL245" s="18" t="s">
        <v>409</v>
      </c>
      <c r="BM245" s="184" t="s">
        <v>410</v>
      </c>
    </row>
    <row r="246" s="2" customFormat="1" ht="24.15" customHeight="1">
      <c r="A246" s="37"/>
      <c r="B246" s="171"/>
      <c r="C246" s="211" t="s">
        <v>411</v>
      </c>
      <c r="D246" s="211" t="s">
        <v>245</v>
      </c>
      <c r="E246" s="212" t="s">
        <v>412</v>
      </c>
      <c r="F246" s="213" t="s">
        <v>413</v>
      </c>
      <c r="G246" s="214" t="s">
        <v>227</v>
      </c>
      <c r="H246" s="215">
        <v>8</v>
      </c>
      <c r="I246" s="216"/>
      <c r="J246" s="217">
        <f>ROUND(I246*H246,2)</f>
        <v>0</v>
      </c>
      <c r="K246" s="218"/>
      <c r="L246" s="219"/>
      <c r="M246" s="220" t="s">
        <v>1</v>
      </c>
      <c r="N246" s="221" t="s">
        <v>40</v>
      </c>
      <c r="O246" s="76"/>
      <c r="P246" s="182">
        <f>O246*H246</f>
        <v>0</v>
      </c>
      <c r="Q246" s="182">
        <v>0.0064999999999999997</v>
      </c>
      <c r="R246" s="182">
        <f>Q246*H246</f>
        <v>0.051999999999999998</v>
      </c>
      <c r="S246" s="182">
        <v>0</v>
      </c>
      <c r="T246" s="18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4" t="s">
        <v>414</v>
      </c>
      <c r="AT246" s="184" t="s">
        <v>245</v>
      </c>
      <c r="AU246" s="184" t="s">
        <v>172</v>
      </c>
      <c r="AY246" s="18" t="s">
        <v>164</v>
      </c>
      <c r="BE246" s="185">
        <f>IF(N246="základná",J246,0)</f>
        <v>0</v>
      </c>
      <c r="BF246" s="185">
        <f>IF(N246="znížená",J246,0)</f>
        <v>0</v>
      </c>
      <c r="BG246" s="185">
        <f>IF(N246="zákl. prenesená",J246,0)</f>
        <v>0</v>
      </c>
      <c r="BH246" s="185">
        <f>IF(N246="zníž. prenesená",J246,0)</f>
        <v>0</v>
      </c>
      <c r="BI246" s="185">
        <f>IF(N246="nulová",J246,0)</f>
        <v>0</v>
      </c>
      <c r="BJ246" s="18" t="s">
        <v>172</v>
      </c>
      <c r="BK246" s="185">
        <f>ROUND(I246*H246,2)</f>
        <v>0</v>
      </c>
      <c r="BL246" s="18" t="s">
        <v>414</v>
      </c>
      <c r="BM246" s="184" t="s">
        <v>415</v>
      </c>
    </row>
    <row r="247" s="2" customFormat="1" ht="24.15" customHeight="1">
      <c r="A247" s="37"/>
      <c r="B247" s="171"/>
      <c r="C247" s="211" t="s">
        <v>416</v>
      </c>
      <c r="D247" s="211" t="s">
        <v>245</v>
      </c>
      <c r="E247" s="212" t="s">
        <v>417</v>
      </c>
      <c r="F247" s="213" t="s">
        <v>418</v>
      </c>
      <c r="G247" s="214" t="s">
        <v>227</v>
      </c>
      <c r="H247" s="215">
        <v>8</v>
      </c>
      <c r="I247" s="216"/>
      <c r="J247" s="217">
        <f>ROUND(I247*H247,2)</f>
        <v>0</v>
      </c>
      <c r="K247" s="218"/>
      <c r="L247" s="219"/>
      <c r="M247" s="220" t="s">
        <v>1</v>
      </c>
      <c r="N247" s="221" t="s">
        <v>40</v>
      </c>
      <c r="O247" s="76"/>
      <c r="P247" s="182">
        <f>O247*H247</f>
        <v>0</v>
      </c>
      <c r="Q247" s="182">
        <v>0.0064999999999999997</v>
      </c>
      <c r="R247" s="182">
        <f>Q247*H247</f>
        <v>0.051999999999999998</v>
      </c>
      <c r="S247" s="182">
        <v>0</v>
      </c>
      <c r="T247" s="18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4" t="s">
        <v>414</v>
      </c>
      <c r="AT247" s="184" t="s">
        <v>245</v>
      </c>
      <c r="AU247" s="184" t="s">
        <v>172</v>
      </c>
      <c r="AY247" s="18" t="s">
        <v>164</v>
      </c>
      <c r="BE247" s="185">
        <f>IF(N247="základná",J247,0)</f>
        <v>0</v>
      </c>
      <c r="BF247" s="185">
        <f>IF(N247="znížená",J247,0)</f>
        <v>0</v>
      </c>
      <c r="BG247" s="185">
        <f>IF(N247="zákl. prenesená",J247,0)</f>
        <v>0</v>
      </c>
      <c r="BH247" s="185">
        <f>IF(N247="zníž. prenesená",J247,0)</f>
        <v>0</v>
      </c>
      <c r="BI247" s="185">
        <f>IF(N247="nulová",J247,0)</f>
        <v>0</v>
      </c>
      <c r="BJ247" s="18" t="s">
        <v>172</v>
      </c>
      <c r="BK247" s="185">
        <f>ROUND(I247*H247,2)</f>
        <v>0</v>
      </c>
      <c r="BL247" s="18" t="s">
        <v>414</v>
      </c>
      <c r="BM247" s="184" t="s">
        <v>419</v>
      </c>
    </row>
    <row r="248" s="2" customFormat="1" ht="24.15" customHeight="1">
      <c r="A248" s="37"/>
      <c r="B248" s="171"/>
      <c r="C248" s="172" t="s">
        <v>420</v>
      </c>
      <c r="D248" s="172" t="s">
        <v>167</v>
      </c>
      <c r="E248" s="173" t="s">
        <v>421</v>
      </c>
      <c r="F248" s="174" t="s">
        <v>422</v>
      </c>
      <c r="G248" s="175" t="s">
        <v>227</v>
      </c>
      <c r="H248" s="176">
        <v>8</v>
      </c>
      <c r="I248" s="177"/>
      <c r="J248" s="178">
        <f>ROUND(I248*H248,2)</f>
        <v>0</v>
      </c>
      <c r="K248" s="179"/>
      <c r="L248" s="38"/>
      <c r="M248" s="222" t="s">
        <v>1</v>
      </c>
      <c r="N248" s="223" t="s">
        <v>40</v>
      </c>
      <c r="O248" s="224"/>
      <c r="P248" s="225">
        <f>O248*H248</f>
        <v>0</v>
      </c>
      <c r="Q248" s="225">
        <v>0</v>
      </c>
      <c r="R248" s="225">
        <f>Q248*H248</f>
        <v>0</v>
      </c>
      <c r="S248" s="225">
        <v>0.0050000000000000001</v>
      </c>
      <c r="T248" s="226">
        <f>S248*H248</f>
        <v>0.040000000000000001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4" t="s">
        <v>409</v>
      </c>
      <c r="AT248" s="184" t="s">
        <v>167</v>
      </c>
      <c r="AU248" s="184" t="s">
        <v>172</v>
      </c>
      <c r="AY248" s="18" t="s">
        <v>164</v>
      </c>
      <c r="BE248" s="185">
        <f>IF(N248="základná",J248,0)</f>
        <v>0</v>
      </c>
      <c r="BF248" s="185">
        <f>IF(N248="znížená",J248,0)</f>
        <v>0</v>
      </c>
      <c r="BG248" s="185">
        <f>IF(N248="zákl. prenesená",J248,0)</f>
        <v>0</v>
      </c>
      <c r="BH248" s="185">
        <f>IF(N248="zníž. prenesená",J248,0)</f>
        <v>0</v>
      </c>
      <c r="BI248" s="185">
        <f>IF(N248="nulová",J248,0)</f>
        <v>0</v>
      </c>
      <c r="BJ248" s="18" t="s">
        <v>172</v>
      </c>
      <c r="BK248" s="185">
        <f>ROUND(I248*H248,2)</f>
        <v>0</v>
      </c>
      <c r="BL248" s="18" t="s">
        <v>409</v>
      </c>
      <c r="BM248" s="184" t="s">
        <v>423</v>
      </c>
    </row>
    <row r="249" s="2" customFormat="1" ht="6.96" customHeight="1">
      <c r="A249" s="37"/>
      <c r="B249" s="59"/>
      <c r="C249" s="60"/>
      <c r="D249" s="60"/>
      <c r="E249" s="60"/>
      <c r="F249" s="60"/>
      <c r="G249" s="60"/>
      <c r="H249" s="60"/>
      <c r="I249" s="60"/>
      <c r="J249" s="60"/>
      <c r="K249" s="60"/>
      <c r="L249" s="38"/>
      <c r="M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</row>
  </sheetData>
  <autoFilter ref="C129:K248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508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ROUND(J129,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ROUND((SUM(BE129:BE232)),  2)</f>
        <v>0</v>
      </c>
      <c r="G33" s="37"/>
      <c r="H33" s="37"/>
      <c r="I33" s="127">
        <v>0.20000000000000001</v>
      </c>
      <c r="J33" s="126">
        <f>ROUND(((SUM(BE129:BE232))*I33),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ROUND((SUM(BF129:BF232)),  2)</f>
        <v>0</v>
      </c>
      <c r="G34" s="37"/>
      <c r="H34" s="37"/>
      <c r="I34" s="127">
        <v>0.20000000000000001</v>
      </c>
      <c r="J34" s="126">
        <f>ROUND(((SUM(BF129:BF232))*I34),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ROUND((SUM(BG129:BG232)),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ROUND((SUM(BH129:BH232)),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ROUND((SUM(BI129:BI232)),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14 - Trieda č.38a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J129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J130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J131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142</v>
      </c>
      <c r="E99" s="145"/>
      <c r="F99" s="145"/>
      <c r="G99" s="145"/>
      <c r="H99" s="145"/>
      <c r="I99" s="145"/>
      <c r="J99" s="146">
        <f>J143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143</v>
      </c>
      <c r="E100" s="145"/>
      <c r="F100" s="145"/>
      <c r="G100" s="145"/>
      <c r="H100" s="145"/>
      <c r="I100" s="145"/>
      <c r="J100" s="146">
        <f>J161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9"/>
      <c r="C101" s="9"/>
      <c r="D101" s="140" t="s">
        <v>144</v>
      </c>
      <c r="E101" s="141"/>
      <c r="F101" s="141"/>
      <c r="G101" s="141"/>
      <c r="H101" s="141"/>
      <c r="I101" s="141"/>
      <c r="J101" s="142">
        <f>J163</f>
        <v>0</v>
      </c>
      <c r="K101" s="9"/>
      <c r="L101" s="13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3"/>
      <c r="C102" s="10"/>
      <c r="D102" s="144" t="s">
        <v>145</v>
      </c>
      <c r="E102" s="145"/>
      <c r="F102" s="145"/>
      <c r="G102" s="145"/>
      <c r="H102" s="145"/>
      <c r="I102" s="145"/>
      <c r="J102" s="146">
        <f>J164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360</v>
      </c>
      <c r="E103" s="145"/>
      <c r="F103" s="145"/>
      <c r="G103" s="145"/>
      <c r="H103" s="145"/>
      <c r="I103" s="145"/>
      <c r="J103" s="146">
        <f>J174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361</v>
      </c>
      <c r="E104" s="145"/>
      <c r="F104" s="145"/>
      <c r="G104" s="145"/>
      <c r="H104" s="145"/>
      <c r="I104" s="145"/>
      <c r="J104" s="146">
        <f>J179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147</v>
      </c>
      <c r="E105" s="145"/>
      <c r="F105" s="145"/>
      <c r="G105" s="145"/>
      <c r="H105" s="145"/>
      <c r="I105" s="145"/>
      <c r="J105" s="146">
        <f>J181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148</v>
      </c>
      <c r="E106" s="145"/>
      <c r="F106" s="145"/>
      <c r="G106" s="145"/>
      <c r="H106" s="145"/>
      <c r="I106" s="145"/>
      <c r="J106" s="146">
        <f>J189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149</v>
      </c>
      <c r="E107" s="145"/>
      <c r="F107" s="145"/>
      <c r="G107" s="145"/>
      <c r="H107" s="145"/>
      <c r="I107" s="145"/>
      <c r="J107" s="146">
        <f>J217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39"/>
      <c r="C108" s="9"/>
      <c r="D108" s="140" t="s">
        <v>362</v>
      </c>
      <c r="E108" s="141"/>
      <c r="F108" s="141"/>
      <c r="G108" s="141"/>
      <c r="H108" s="141"/>
      <c r="I108" s="141"/>
      <c r="J108" s="142">
        <f>J227</f>
        <v>0</v>
      </c>
      <c r="K108" s="9"/>
      <c r="L108" s="13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43"/>
      <c r="C109" s="10"/>
      <c r="D109" s="144" t="s">
        <v>363</v>
      </c>
      <c r="E109" s="145"/>
      <c r="F109" s="145"/>
      <c r="G109" s="145"/>
      <c r="H109" s="145"/>
      <c r="I109" s="145"/>
      <c r="J109" s="146">
        <f>J228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150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15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3.25" customHeight="1">
      <c r="A119" s="37"/>
      <c r="B119" s="38"/>
      <c r="C119" s="37"/>
      <c r="D119" s="37"/>
      <c r="E119" s="120" t="str">
        <f>E7</f>
        <v>Stavebné opravy v triedach - SPŠ elektrotechnická, Komenského 44, 040 01 Košice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133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7"/>
      <c r="D121" s="37"/>
      <c r="E121" s="66" t="str">
        <f>E9</f>
        <v>14 - Trieda č.38a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19</v>
      </c>
      <c r="D123" s="37"/>
      <c r="E123" s="37"/>
      <c r="F123" s="26" t="str">
        <f>F12</f>
        <v>Komenského 44, 040 01 Košice</v>
      </c>
      <c r="G123" s="37"/>
      <c r="H123" s="37"/>
      <c r="I123" s="31" t="s">
        <v>21</v>
      </c>
      <c r="J123" s="68" t="str">
        <f>IF(J12="","",J12)</f>
        <v>25. 10. 2020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23</v>
      </c>
      <c r="D125" s="37"/>
      <c r="E125" s="37"/>
      <c r="F125" s="26" t="str">
        <f>E15</f>
        <v xml:space="preserve"> SPŠ elektrotechnická, Komenského 44, 04001 Košice</v>
      </c>
      <c r="G125" s="37"/>
      <c r="H125" s="37"/>
      <c r="I125" s="31" t="s">
        <v>29</v>
      </c>
      <c r="J125" s="35" t="str">
        <f>E21</f>
        <v xml:space="preserve"> 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27</v>
      </c>
      <c r="D126" s="37"/>
      <c r="E126" s="37"/>
      <c r="F126" s="26" t="str">
        <f>IF(E18="","",E18)</f>
        <v>Vyplň údaj</v>
      </c>
      <c r="G126" s="37"/>
      <c r="H126" s="37"/>
      <c r="I126" s="31" t="s">
        <v>32</v>
      </c>
      <c r="J126" s="35" t="str">
        <f>E24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47"/>
      <c r="B128" s="148"/>
      <c r="C128" s="149" t="s">
        <v>151</v>
      </c>
      <c r="D128" s="150" t="s">
        <v>59</v>
      </c>
      <c r="E128" s="150" t="s">
        <v>55</v>
      </c>
      <c r="F128" s="150" t="s">
        <v>56</v>
      </c>
      <c r="G128" s="150" t="s">
        <v>152</v>
      </c>
      <c r="H128" s="150" t="s">
        <v>153</v>
      </c>
      <c r="I128" s="150" t="s">
        <v>154</v>
      </c>
      <c r="J128" s="151" t="s">
        <v>137</v>
      </c>
      <c r="K128" s="152" t="s">
        <v>155</v>
      </c>
      <c r="L128" s="153"/>
      <c r="M128" s="85" t="s">
        <v>1</v>
      </c>
      <c r="N128" s="86" t="s">
        <v>38</v>
      </c>
      <c r="O128" s="86" t="s">
        <v>156</v>
      </c>
      <c r="P128" s="86" t="s">
        <v>157</v>
      </c>
      <c r="Q128" s="86" t="s">
        <v>158</v>
      </c>
      <c r="R128" s="86" t="s">
        <v>159</v>
      </c>
      <c r="S128" s="86" t="s">
        <v>160</v>
      </c>
      <c r="T128" s="87" t="s">
        <v>161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  <row r="129" s="2" customFormat="1" ht="22.8" customHeight="1">
      <c r="A129" s="37"/>
      <c r="B129" s="38"/>
      <c r="C129" s="92" t="s">
        <v>138</v>
      </c>
      <c r="D129" s="37"/>
      <c r="E129" s="37"/>
      <c r="F129" s="37"/>
      <c r="G129" s="37"/>
      <c r="H129" s="37"/>
      <c r="I129" s="37"/>
      <c r="J129" s="154">
        <f>BK129</f>
        <v>0</v>
      </c>
      <c r="K129" s="37"/>
      <c r="L129" s="38"/>
      <c r="M129" s="88"/>
      <c r="N129" s="72"/>
      <c r="O129" s="89"/>
      <c r="P129" s="155">
        <f>P130+P163+P227</f>
        <v>0</v>
      </c>
      <c r="Q129" s="89"/>
      <c r="R129" s="155">
        <f>R130+R163+R227</f>
        <v>0.42948464999999997</v>
      </c>
      <c r="S129" s="89"/>
      <c r="T129" s="156">
        <f>T130+T163+T227</f>
        <v>0.16446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73</v>
      </c>
      <c r="AU129" s="18" t="s">
        <v>139</v>
      </c>
      <c r="BK129" s="157">
        <f>BK130+BK163+BK227</f>
        <v>0</v>
      </c>
    </row>
    <row r="130" s="12" customFormat="1" ht="25.92" customHeight="1">
      <c r="A130" s="12"/>
      <c r="B130" s="158"/>
      <c r="C130" s="12"/>
      <c r="D130" s="159" t="s">
        <v>73</v>
      </c>
      <c r="E130" s="160" t="s">
        <v>162</v>
      </c>
      <c r="F130" s="160" t="s">
        <v>163</v>
      </c>
      <c r="G130" s="12"/>
      <c r="H130" s="12"/>
      <c r="I130" s="161"/>
      <c r="J130" s="162">
        <f>BK130</f>
        <v>0</v>
      </c>
      <c r="K130" s="12"/>
      <c r="L130" s="158"/>
      <c r="M130" s="163"/>
      <c r="N130" s="164"/>
      <c r="O130" s="164"/>
      <c r="P130" s="165">
        <f>P131+P143+P161</f>
        <v>0</v>
      </c>
      <c r="Q130" s="164"/>
      <c r="R130" s="165">
        <f>R131+R143+R161</f>
        <v>0.27617069999999999</v>
      </c>
      <c r="S130" s="164"/>
      <c r="T130" s="166">
        <f>T131+T143+T161</f>
        <v>0.12240000000000001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82</v>
      </c>
      <c r="AT130" s="167" t="s">
        <v>73</v>
      </c>
      <c r="AU130" s="167" t="s">
        <v>74</v>
      </c>
      <c r="AY130" s="159" t="s">
        <v>164</v>
      </c>
      <c r="BK130" s="168">
        <f>BK131+BK143+BK161</f>
        <v>0</v>
      </c>
    </row>
    <row r="131" s="12" customFormat="1" ht="22.8" customHeight="1">
      <c r="A131" s="12"/>
      <c r="B131" s="158"/>
      <c r="C131" s="12"/>
      <c r="D131" s="159" t="s">
        <v>73</v>
      </c>
      <c r="E131" s="169" t="s">
        <v>165</v>
      </c>
      <c r="F131" s="169" t="s">
        <v>166</v>
      </c>
      <c r="G131" s="12"/>
      <c r="H131" s="12"/>
      <c r="I131" s="161"/>
      <c r="J131" s="170">
        <f>BK131</f>
        <v>0</v>
      </c>
      <c r="K131" s="12"/>
      <c r="L131" s="158"/>
      <c r="M131" s="163"/>
      <c r="N131" s="164"/>
      <c r="O131" s="164"/>
      <c r="P131" s="165">
        <f>SUM(P132:P142)</f>
        <v>0</v>
      </c>
      <c r="Q131" s="164"/>
      <c r="R131" s="165">
        <f>SUM(R132:R142)</f>
        <v>0.27617069999999999</v>
      </c>
      <c r="S131" s="164"/>
      <c r="T131" s="166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82</v>
      </c>
      <c r="AT131" s="167" t="s">
        <v>73</v>
      </c>
      <c r="AU131" s="167" t="s">
        <v>82</v>
      </c>
      <c r="AY131" s="159" t="s">
        <v>164</v>
      </c>
      <c r="BK131" s="168">
        <f>SUM(BK132:BK142)</f>
        <v>0</v>
      </c>
    </row>
    <row r="132" s="2" customFormat="1" ht="37.8" customHeight="1">
      <c r="A132" s="37"/>
      <c r="B132" s="171"/>
      <c r="C132" s="172" t="s">
        <v>82</v>
      </c>
      <c r="D132" s="172" t="s">
        <v>167</v>
      </c>
      <c r="E132" s="173" t="s">
        <v>168</v>
      </c>
      <c r="F132" s="174" t="s">
        <v>169</v>
      </c>
      <c r="G132" s="175" t="s">
        <v>170</v>
      </c>
      <c r="H132" s="176">
        <v>37.911000000000001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40</v>
      </c>
      <c r="O132" s="76"/>
      <c r="P132" s="182">
        <f>O132*H132</f>
        <v>0</v>
      </c>
      <c r="Q132" s="182">
        <v>0.00247</v>
      </c>
      <c r="R132" s="182">
        <f>Q132*H132</f>
        <v>0.093640170000000009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171</v>
      </c>
      <c r="AT132" s="184" t="s">
        <v>167</v>
      </c>
      <c r="AU132" s="184" t="s">
        <v>172</v>
      </c>
      <c r="AY132" s="18" t="s">
        <v>164</v>
      </c>
      <c r="BE132" s="185">
        <f>IF(N132="základná",J132,0)</f>
        <v>0</v>
      </c>
      <c r="BF132" s="185">
        <f>IF(N132="znížená",J132,0)</f>
        <v>0</v>
      </c>
      <c r="BG132" s="185">
        <f>IF(N132="zákl. prenesená",J132,0)</f>
        <v>0</v>
      </c>
      <c r="BH132" s="185">
        <f>IF(N132="zníž. prenesená",J132,0)</f>
        <v>0</v>
      </c>
      <c r="BI132" s="185">
        <f>IF(N132="nulová",J132,0)</f>
        <v>0</v>
      </c>
      <c r="BJ132" s="18" t="s">
        <v>172</v>
      </c>
      <c r="BK132" s="185">
        <f>ROUND(I132*H132,2)</f>
        <v>0</v>
      </c>
      <c r="BL132" s="18" t="s">
        <v>171</v>
      </c>
      <c r="BM132" s="184" t="s">
        <v>173</v>
      </c>
    </row>
    <row r="133" s="13" customFormat="1">
      <c r="A133" s="13"/>
      <c r="B133" s="186"/>
      <c r="C133" s="13"/>
      <c r="D133" s="187" t="s">
        <v>174</v>
      </c>
      <c r="E133" s="188" t="s">
        <v>1</v>
      </c>
      <c r="F133" s="189" t="s">
        <v>425</v>
      </c>
      <c r="G133" s="13"/>
      <c r="H133" s="190">
        <v>37.911000000000001</v>
      </c>
      <c r="I133" s="191"/>
      <c r="J133" s="13"/>
      <c r="K133" s="13"/>
      <c r="L133" s="186"/>
      <c r="M133" s="192"/>
      <c r="N133" s="193"/>
      <c r="O133" s="193"/>
      <c r="P133" s="193"/>
      <c r="Q133" s="193"/>
      <c r="R133" s="193"/>
      <c r="S133" s="193"/>
      <c r="T133" s="19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8" t="s">
        <v>174</v>
      </c>
      <c r="AU133" s="188" t="s">
        <v>172</v>
      </c>
      <c r="AV133" s="13" t="s">
        <v>172</v>
      </c>
      <c r="AW133" s="13" t="s">
        <v>30</v>
      </c>
      <c r="AX133" s="13" t="s">
        <v>74</v>
      </c>
      <c r="AY133" s="188" t="s">
        <v>164</v>
      </c>
    </row>
    <row r="134" s="14" customFormat="1">
      <c r="A134" s="14"/>
      <c r="B134" s="195"/>
      <c r="C134" s="14"/>
      <c r="D134" s="187" t="s">
        <v>174</v>
      </c>
      <c r="E134" s="196" t="s">
        <v>1</v>
      </c>
      <c r="F134" s="197" t="s">
        <v>176</v>
      </c>
      <c r="G134" s="14"/>
      <c r="H134" s="198">
        <v>37.911000000000001</v>
      </c>
      <c r="I134" s="199"/>
      <c r="J134" s="14"/>
      <c r="K134" s="14"/>
      <c r="L134" s="195"/>
      <c r="M134" s="200"/>
      <c r="N134" s="201"/>
      <c r="O134" s="201"/>
      <c r="P134" s="201"/>
      <c r="Q134" s="201"/>
      <c r="R134" s="201"/>
      <c r="S134" s="201"/>
      <c r="T134" s="20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6" t="s">
        <v>174</v>
      </c>
      <c r="AU134" s="196" t="s">
        <v>172</v>
      </c>
      <c r="AV134" s="14" t="s">
        <v>177</v>
      </c>
      <c r="AW134" s="14" t="s">
        <v>30</v>
      </c>
      <c r="AX134" s="14" t="s">
        <v>74</v>
      </c>
      <c r="AY134" s="196" t="s">
        <v>164</v>
      </c>
    </row>
    <row r="135" s="15" customFormat="1">
      <c r="A135" s="15"/>
      <c r="B135" s="203"/>
      <c r="C135" s="15"/>
      <c r="D135" s="187" t="s">
        <v>174</v>
      </c>
      <c r="E135" s="204" t="s">
        <v>1</v>
      </c>
      <c r="F135" s="205" t="s">
        <v>178</v>
      </c>
      <c r="G135" s="15"/>
      <c r="H135" s="206">
        <v>37.911000000000001</v>
      </c>
      <c r="I135" s="207"/>
      <c r="J135" s="15"/>
      <c r="K135" s="15"/>
      <c r="L135" s="203"/>
      <c r="M135" s="208"/>
      <c r="N135" s="209"/>
      <c r="O135" s="209"/>
      <c r="P135" s="209"/>
      <c r="Q135" s="209"/>
      <c r="R135" s="209"/>
      <c r="S135" s="209"/>
      <c r="T135" s="21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04" t="s">
        <v>174</v>
      </c>
      <c r="AU135" s="204" t="s">
        <v>172</v>
      </c>
      <c r="AV135" s="15" t="s">
        <v>171</v>
      </c>
      <c r="AW135" s="15" t="s">
        <v>30</v>
      </c>
      <c r="AX135" s="15" t="s">
        <v>82</v>
      </c>
      <c r="AY135" s="204" t="s">
        <v>164</v>
      </c>
    </row>
    <row r="136" s="2" customFormat="1" ht="24.15" customHeight="1">
      <c r="A136" s="37"/>
      <c r="B136" s="171"/>
      <c r="C136" s="172" t="s">
        <v>172</v>
      </c>
      <c r="D136" s="172" t="s">
        <v>167</v>
      </c>
      <c r="E136" s="173" t="s">
        <v>179</v>
      </c>
      <c r="F136" s="174" t="s">
        <v>180</v>
      </c>
      <c r="G136" s="175" t="s">
        <v>170</v>
      </c>
      <c r="H136" s="176">
        <v>73.899000000000001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40</v>
      </c>
      <c r="O136" s="76"/>
      <c r="P136" s="182">
        <f>O136*H136</f>
        <v>0</v>
      </c>
      <c r="Q136" s="182">
        <v>0.00247</v>
      </c>
      <c r="R136" s="182">
        <f>Q136*H136</f>
        <v>0.18253053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171</v>
      </c>
      <c r="AT136" s="184" t="s">
        <v>167</v>
      </c>
      <c r="AU136" s="184" t="s">
        <v>172</v>
      </c>
      <c r="AY136" s="18" t="s">
        <v>164</v>
      </c>
      <c r="BE136" s="185">
        <f>IF(N136="základná",J136,0)</f>
        <v>0</v>
      </c>
      <c r="BF136" s="185">
        <f>IF(N136="znížená",J136,0)</f>
        <v>0</v>
      </c>
      <c r="BG136" s="185">
        <f>IF(N136="zákl. prenesená",J136,0)</f>
        <v>0</v>
      </c>
      <c r="BH136" s="185">
        <f>IF(N136="zníž. prenesená",J136,0)</f>
        <v>0</v>
      </c>
      <c r="BI136" s="185">
        <f>IF(N136="nulová",J136,0)</f>
        <v>0</v>
      </c>
      <c r="BJ136" s="18" t="s">
        <v>172</v>
      </c>
      <c r="BK136" s="185">
        <f>ROUND(I136*H136,2)</f>
        <v>0</v>
      </c>
      <c r="BL136" s="18" t="s">
        <v>171</v>
      </c>
      <c r="BM136" s="184" t="s">
        <v>181</v>
      </c>
    </row>
    <row r="137" s="13" customFormat="1">
      <c r="A137" s="13"/>
      <c r="B137" s="186"/>
      <c r="C137" s="13"/>
      <c r="D137" s="187" t="s">
        <v>174</v>
      </c>
      <c r="E137" s="188" t="s">
        <v>1</v>
      </c>
      <c r="F137" s="189" t="s">
        <v>426</v>
      </c>
      <c r="G137" s="13"/>
      <c r="H137" s="190">
        <v>81.844999999999999</v>
      </c>
      <c r="I137" s="191"/>
      <c r="J137" s="13"/>
      <c r="K137" s="13"/>
      <c r="L137" s="186"/>
      <c r="M137" s="192"/>
      <c r="N137" s="193"/>
      <c r="O137" s="193"/>
      <c r="P137" s="193"/>
      <c r="Q137" s="193"/>
      <c r="R137" s="193"/>
      <c r="S137" s="193"/>
      <c r="T137" s="19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8" t="s">
        <v>174</v>
      </c>
      <c r="AU137" s="188" t="s">
        <v>172</v>
      </c>
      <c r="AV137" s="13" t="s">
        <v>172</v>
      </c>
      <c r="AW137" s="13" t="s">
        <v>30</v>
      </c>
      <c r="AX137" s="13" t="s">
        <v>74</v>
      </c>
      <c r="AY137" s="188" t="s">
        <v>164</v>
      </c>
    </row>
    <row r="138" s="13" customFormat="1">
      <c r="A138" s="13"/>
      <c r="B138" s="186"/>
      <c r="C138" s="13"/>
      <c r="D138" s="187" t="s">
        <v>174</v>
      </c>
      <c r="E138" s="188" t="s">
        <v>1</v>
      </c>
      <c r="F138" s="189" t="s">
        <v>427</v>
      </c>
      <c r="G138" s="13"/>
      <c r="H138" s="190">
        <v>-12.808999999999999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174</v>
      </c>
      <c r="AU138" s="188" t="s">
        <v>172</v>
      </c>
      <c r="AV138" s="13" t="s">
        <v>172</v>
      </c>
      <c r="AW138" s="13" t="s">
        <v>30</v>
      </c>
      <c r="AX138" s="13" t="s">
        <v>74</v>
      </c>
      <c r="AY138" s="188" t="s">
        <v>164</v>
      </c>
    </row>
    <row r="139" s="13" customFormat="1">
      <c r="A139" s="13"/>
      <c r="B139" s="186"/>
      <c r="C139" s="13"/>
      <c r="D139" s="187" t="s">
        <v>174</v>
      </c>
      <c r="E139" s="188" t="s">
        <v>1</v>
      </c>
      <c r="F139" s="189" t="s">
        <v>184</v>
      </c>
      <c r="G139" s="13"/>
      <c r="H139" s="190">
        <v>-1.845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174</v>
      </c>
      <c r="AU139" s="188" t="s">
        <v>172</v>
      </c>
      <c r="AV139" s="13" t="s">
        <v>172</v>
      </c>
      <c r="AW139" s="13" t="s">
        <v>30</v>
      </c>
      <c r="AX139" s="13" t="s">
        <v>74</v>
      </c>
      <c r="AY139" s="188" t="s">
        <v>164</v>
      </c>
    </row>
    <row r="140" s="13" customFormat="1">
      <c r="A140" s="13"/>
      <c r="B140" s="186"/>
      <c r="C140" s="13"/>
      <c r="D140" s="187" t="s">
        <v>174</v>
      </c>
      <c r="E140" s="188" t="s">
        <v>1</v>
      </c>
      <c r="F140" s="189" t="s">
        <v>428</v>
      </c>
      <c r="G140" s="13"/>
      <c r="H140" s="190">
        <v>6.7080000000000002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174</v>
      </c>
      <c r="AU140" s="188" t="s">
        <v>172</v>
      </c>
      <c r="AV140" s="13" t="s">
        <v>172</v>
      </c>
      <c r="AW140" s="13" t="s">
        <v>30</v>
      </c>
      <c r="AX140" s="13" t="s">
        <v>74</v>
      </c>
      <c r="AY140" s="188" t="s">
        <v>164</v>
      </c>
    </row>
    <row r="141" s="14" customFormat="1">
      <c r="A141" s="14"/>
      <c r="B141" s="195"/>
      <c r="C141" s="14"/>
      <c r="D141" s="187" t="s">
        <v>174</v>
      </c>
      <c r="E141" s="196" t="s">
        <v>1</v>
      </c>
      <c r="F141" s="197" t="s">
        <v>176</v>
      </c>
      <c r="G141" s="14"/>
      <c r="H141" s="198">
        <v>73.899000000000001</v>
      </c>
      <c r="I141" s="199"/>
      <c r="J141" s="14"/>
      <c r="K141" s="14"/>
      <c r="L141" s="195"/>
      <c r="M141" s="200"/>
      <c r="N141" s="201"/>
      <c r="O141" s="201"/>
      <c r="P141" s="201"/>
      <c r="Q141" s="201"/>
      <c r="R141" s="201"/>
      <c r="S141" s="201"/>
      <c r="T141" s="20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6" t="s">
        <v>174</v>
      </c>
      <c r="AU141" s="196" t="s">
        <v>172</v>
      </c>
      <c r="AV141" s="14" t="s">
        <v>177</v>
      </c>
      <c r="AW141" s="14" t="s">
        <v>30</v>
      </c>
      <c r="AX141" s="14" t="s">
        <v>74</v>
      </c>
      <c r="AY141" s="196" t="s">
        <v>164</v>
      </c>
    </row>
    <row r="142" s="15" customFormat="1">
      <c r="A142" s="15"/>
      <c r="B142" s="203"/>
      <c r="C142" s="15"/>
      <c r="D142" s="187" t="s">
        <v>174</v>
      </c>
      <c r="E142" s="204" t="s">
        <v>1</v>
      </c>
      <c r="F142" s="205" t="s">
        <v>178</v>
      </c>
      <c r="G142" s="15"/>
      <c r="H142" s="206">
        <v>73.899000000000001</v>
      </c>
      <c r="I142" s="207"/>
      <c r="J142" s="15"/>
      <c r="K142" s="15"/>
      <c r="L142" s="203"/>
      <c r="M142" s="208"/>
      <c r="N142" s="209"/>
      <c r="O142" s="209"/>
      <c r="P142" s="209"/>
      <c r="Q142" s="209"/>
      <c r="R142" s="209"/>
      <c r="S142" s="209"/>
      <c r="T142" s="210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04" t="s">
        <v>174</v>
      </c>
      <c r="AU142" s="204" t="s">
        <v>172</v>
      </c>
      <c r="AV142" s="15" t="s">
        <v>171</v>
      </c>
      <c r="AW142" s="15" t="s">
        <v>30</v>
      </c>
      <c r="AX142" s="15" t="s">
        <v>82</v>
      </c>
      <c r="AY142" s="204" t="s">
        <v>164</v>
      </c>
    </row>
    <row r="143" s="12" customFormat="1" ht="22.8" customHeight="1">
      <c r="A143" s="12"/>
      <c r="B143" s="158"/>
      <c r="C143" s="12"/>
      <c r="D143" s="159" t="s">
        <v>73</v>
      </c>
      <c r="E143" s="169" t="s">
        <v>186</v>
      </c>
      <c r="F143" s="169" t="s">
        <v>187</v>
      </c>
      <c r="G143" s="12"/>
      <c r="H143" s="12"/>
      <c r="I143" s="161"/>
      <c r="J143" s="170">
        <f>BK143</f>
        <v>0</v>
      </c>
      <c r="K143" s="12"/>
      <c r="L143" s="158"/>
      <c r="M143" s="163"/>
      <c r="N143" s="164"/>
      <c r="O143" s="164"/>
      <c r="P143" s="165">
        <f>SUM(P144:P160)</f>
        <v>0</v>
      </c>
      <c r="Q143" s="164"/>
      <c r="R143" s="165">
        <f>SUM(R144:R160)</f>
        <v>0</v>
      </c>
      <c r="S143" s="164"/>
      <c r="T143" s="166">
        <f>SUM(T144:T160)</f>
        <v>0.12240000000000001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9" t="s">
        <v>82</v>
      </c>
      <c r="AT143" s="167" t="s">
        <v>73</v>
      </c>
      <c r="AU143" s="167" t="s">
        <v>82</v>
      </c>
      <c r="AY143" s="159" t="s">
        <v>164</v>
      </c>
      <c r="BK143" s="168">
        <f>SUM(BK144:BK160)</f>
        <v>0</v>
      </c>
    </row>
    <row r="144" s="2" customFormat="1" ht="37.8" customHeight="1">
      <c r="A144" s="37"/>
      <c r="B144" s="171"/>
      <c r="C144" s="172" t="s">
        <v>177</v>
      </c>
      <c r="D144" s="172" t="s">
        <v>167</v>
      </c>
      <c r="E144" s="173" t="s">
        <v>368</v>
      </c>
      <c r="F144" s="174" t="s">
        <v>369</v>
      </c>
      <c r="G144" s="175" t="s">
        <v>170</v>
      </c>
      <c r="H144" s="176">
        <v>1.8</v>
      </c>
      <c r="I144" s="177"/>
      <c r="J144" s="178">
        <f>ROUND(I144*H144,2)</f>
        <v>0</v>
      </c>
      <c r="K144" s="179"/>
      <c r="L144" s="38"/>
      <c r="M144" s="180" t="s">
        <v>1</v>
      </c>
      <c r="N144" s="181" t="s">
        <v>40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0.068000000000000005</v>
      </c>
      <c r="T144" s="183">
        <f>S144*H144</f>
        <v>0.12240000000000001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171</v>
      </c>
      <c r="AT144" s="184" t="s">
        <v>167</v>
      </c>
      <c r="AU144" s="184" t="s">
        <v>172</v>
      </c>
      <c r="AY144" s="18" t="s">
        <v>164</v>
      </c>
      <c r="BE144" s="185">
        <f>IF(N144="základná",J144,0)</f>
        <v>0</v>
      </c>
      <c r="BF144" s="185">
        <f>IF(N144="znížená",J144,0)</f>
        <v>0</v>
      </c>
      <c r="BG144" s="185">
        <f>IF(N144="zákl. prenesená",J144,0)</f>
        <v>0</v>
      </c>
      <c r="BH144" s="185">
        <f>IF(N144="zníž. prenesená",J144,0)</f>
        <v>0</v>
      </c>
      <c r="BI144" s="185">
        <f>IF(N144="nulová",J144,0)</f>
        <v>0</v>
      </c>
      <c r="BJ144" s="18" t="s">
        <v>172</v>
      </c>
      <c r="BK144" s="185">
        <f>ROUND(I144*H144,2)</f>
        <v>0</v>
      </c>
      <c r="BL144" s="18" t="s">
        <v>171</v>
      </c>
      <c r="BM144" s="184" t="s">
        <v>370</v>
      </c>
    </row>
    <row r="145" s="13" customFormat="1">
      <c r="A145" s="13"/>
      <c r="B145" s="186"/>
      <c r="C145" s="13"/>
      <c r="D145" s="187" t="s">
        <v>174</v>
      </c>
      <c r="E145" s="188" t="s">
        <v>1</v>
      </c>
      <c r="F145" s="189" t="s">
        <v>371</v>
      </c>
      <c r="G145" s="13"/>
      <c r="H145" s="190">
        <v>1.8</v>
      </c>
      <c r="I145" s="191"/>
      <c r="J145" s="13"/>
      <c r="K145" s="13"/>
      <c r="L145" s="186"/>
      <c r="M145" s="192"/>
      <c r="N145" s="193"/>
      <c r="O145" s="193"/>
      <c r="P145" s="193"/>
      <c r="Q145" s="193"/>
      <c r="R145" s="193"/>
      <c r="S145" s="193"/>
      <c r="T145" s="19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8" t="s">
        <v>174</v>
      </c>
      <c r="AU145" s="188" t="s">
        <v>172</v>
      </c>
      <c r="AV145" s="13" t="s">
        <v>172</v>
      </c>
      <c r="AW145" s="13" t="s">
        <v>30</v>
      </c>
      <c r="AX145" s="13" t="s">
        <v>74</v>
      </c>
      <c r="AY145" s="188" t="s">
        <v>164</v>
      </c>
    </row>
    <row r="146" s="14" customFormat="1">
      <c r="A146" s="14"/>
      <c r="B146" s="195"/>
      <c r="C146" s="14"/>
      <c r="D146" s="187" t="s">
        <v>174</v>
      </c>
      <c r="E146" s="196" t="s">
        <v>1</v>
      </c>
      <c r="F146" s="197" t="s">
        <v>176</v>
      </c>
      <c r="G146" s="14"/>
      <c r="H146" s="198">
        <v>1.8</v>
      </c>
      <c r="I146" s="199"/>
      <c r="J146" s="14"/>
      <c r="K146" s="14"/>
      <c r="L146" s="195"/>
      <c r="M146" s="200"/>
      <c r="N146" s="201"/>
      <c r="O146" s="201"/>
      <c r="P146" s="201"/>
      <c r="Q146" s="201"/>
      <c r="R146" s="201"/>
      <c r="S146" s="201"/>
      <c r="T146" s="20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6" t="s">
        <v>174</v>
      </c>
      <c r="AU146" s="196" t="s">
        <v>172</v>
      </c>
      <c r="AV146" s="14" t="s">
        <v>177</v>
      </c>
      <c r="AW146" s="14" t="s">
        <v>30</v>
      </c>
      <c r="AX146" s="14" t="s">
        <v>74</v>
      </c>
      <c r="AY146" s="196" t="s">
        <v>164</v>
      </c>
    </row>
    <row r="147" s="15" customFormat="1">
      <c r="A147" s="15"/>
      <c r="B147" s="203"/>
      <c r="C147" s="15"/>
      <c r="D147" s="187" t="s">
        <v>174</v>
      </c>
      <c r="E147" s="204" t="s">
        <v>1</v>
      </c>
      <c r="F147" s="205" t="s">
        <v>178</v>
      </c>
      <c r="G147" s="15"/>
      <c r="H147" s="206">
        <v>1.8</v>
      </c>
      <c r="I147" s="207"/>
      <c r="J147" s="15"/>
      <c r="K147" s="15"/>
      <c r="L147" s="203"/>
      <c r="M147" s="208"/>
      <c r="N147" s="209"/>
      <c r="O147" s="209"/>
      <c r="P147" s="209"/>
      <c r="Q147" s="209"/>
      <c r="R147" s="209"/>
      <c r="S147" s="209"/>
      <c r="T147" s="21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04" t="s">
        <v>174</v>
      </c>
      <c r="AU147" s="204" t="s">
        <v>172</v>
      </c>
      <c r="AV147" s="15" t="s">
        <v>171</v>
      </c>
      <c r="AW147" s="15" t="s">
        <v>30</v>
      </c>
      <c r="AX147" s="15" t="s">
        <v>82</v>
      </c>
      <c r="AY147" s="204" t="s">
        <v>164</v>
      </c>
    </row>
    <row r="148" s="2" customFormat="1" ht="24.15" customHeight="1">
      <c r="A148" s="37"/>
      <c r="B148" s="171"/>
      <c r="C148" s="172" t="s">
        <v>171</v>
      </c>
      <c r="D148" s="172" t="s">
        <v>167</v>
      </c>
      <c r="E148" s="173" t="s">
        <v>192</v>
      </c>
      <c r="F148" s="174" t="s">
        <v>193</v>
      </c>
      <c r="G148" s="175" t="s">
        <v>194</v>
      </c>
      <c r="H148" s="176">
        <v>0.14399999999999999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40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171</v>
      </c>
      <c r="AT148" s="184" t="s">
        <v>167</v>
      </c>
      <c r="AU148" s="184" t="s">
        <v>172</v>
      </c>
      <c r="AY148" s="18" t="s">
        <v>164</v>
      </c>
      <c r="BE148" s="185">
        <f>IF(N148="základná",J148,0)</f>
        <v>0</v>
      </c>
      <c r="BF148" s="185">
        <f>IF(N148="znížená",J148,0)</f>
        <v>0</v>
      </c>
      <c r="BG148" s="185">
        <f>IF(N148="zákl. prenesená",J148,0)</f>
        <v>0</v>
      </c>
      <c r="BH148" s="185">
        <f>IF(N148="zníž. prenesená",J148,0)</f>
        <v>0</v>
      </c>
      <c r="BI148" s="185">
        <f>IF(N148="nulová",J148,0)</f>
        <v>0</v>
      </c>
      <c r="BJ148" s="18" t="s">
        <v>172</v>
      </c>
      <c r="BK148" s="185">
        <f>ROUND(I148*H148,2)</f>
        <v>0</v>
      </c>
      <c r="BL148" s="18" t="s">
        <v>171</v>
      </c>
      <c r="BM148" s="184" t="s">
        <v>195</v>
      </c>
    </row>
    <row r="149" s="2" customFormat="1" ht="24.15" customHeight="1">
      <c r="A149" s="37"/>
      <c r="B149" s="171"/>
      <c r="C149" s="172" t="s">
        <v>196</v>
      </c>
      <c r="D149" s="172" t="s">
        <v>167</v>
      </c>
      <c r="E149" s="173" t="s">
        <v>197</v>
      </c>
      <c r="F149" s="174" t="s">
        <v>198</v>
      </c>
      <c r="G149" s="175" t="s">
        <v>194</v>
      </c>
      <c r="H149" s="176">
        <v>0.28799999999999998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40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171</v>
      </c>
      <c r="AT149" s="184" t="s">
        <v>167</v>
      </c>
      <c r="AU149" s="184" t="s">
        <v>172</v>
      </c>
      <c r="AY149" s="18" t="s">
        <v>164</v>
      </c>
      <c r="BE149" s="185">
        <f>IF(N149="základná",J149,0)</f>
        <v>0</v>
      </c>
      <c r="BF149" s="185">
        <f>IF(N149="znížená",J149,0)</f>
        <v>0</v>
      </c>
      <c r="BG149" s="185">
        <f>IF(N149="zákl. prenesená",J149,0)</f>
        <v>0</v>
      </c>
      <c r="BH149" s="185">
        <f>IF(N149="zníž. prenesená",J149,0)</f>
        <v>0</v>
      </c>
      <c r="BI149" s="185">
        <f>IF(N149="nulová",J149,0)</f>
        <v>0</v>
      </c>
      <c r="BJ149" s="18" t="s">
        <v>172</v>
      </c>
      <c r="BK149" s="185">
        <f>ROUND(I149*H149,2)</f>
        <v>0</v>
      </c>
      <c r="BL149" s="18" t="s">
        <v>171</v>
      </c>
      <c r="BM149" s="184" t="s">
        <v>372</v>
      </c>
    </row>
    <row r="150" s="13" customFormat="1">
      <c r="A150" s="13"/>
      <c r="B150" s="186"/>
      <c r="C150" s="13"/>
      <c r="D150" s="187" t="s">
        <v>174</v>
      </c>
      <c r="E150" s="13"/>
      <c r="F150" s="189" t="s">
        <v>374</v>
      </c>
      <c r="G150" s="13"/>
      <c r="H150" s="190">
        <v>0.28799999999999998</v>
      </c>
      <c r="I150" s="191"/>
      <c r="J150" s="13"/>
      <c r="K150" s="13"/>
      <c r="L150" s="186"/>
      <c r="M150" s="192"/>
      <c r="N150" s="193"/>
      <c r="O150" s="193"/>
      <c r="P150" s="193"/>
      <c r="Q150" s="193"/>
      <c r="R150" s="193"/>
      <c r="S150" s="193"/>
      <c r="T150" s="19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8" t="s">
        <v>174</v>
      </c>
      <c r="AU150" s="188" t="s">
        <v>172</v>
      </c>
      <c r="AV150" s="13" t="s">
        <v>172</v>
      </c>
      <c r="AW150" s="13" t="s">
        <v>3</v>
      </c>
      <c r="AX150" s="13" t="s">
        <v>82</v>
      </c>
      <c r="AY150" s="188" t="s">
        <v>164</v>
      </c>
    </row>
    <row r="151" s="2" customFormat="1" ht="14.4" customHeight="1">
      <c r="A151" s="37"/>
      <c r="B151" s="171"/>
      <c r="C151" s="172" t="s">
        <v>165</v>
      </c>
      <c r="D151" s="172" t="s">
        <v>167</v>
      </c>
      <c r="E151" s="173" t="s">
        <v>200</v>
      </c>
      <c r="F151" s="174" t="s">
        <v>201</v>
      </c>
      <c r="G151" s="175" t="s">
        <v>194</v>
      </c>
      <c r="H151" s="176">
        <v>0.14399999999999999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40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171</v>
      </c>
      <c r="AT151" s="184" t="s">
        <v>167</v>
      </c>
      <c r="AU151" s="184" t="s">
        <v>172</v>
      </c>
      <c r="AY151" s="18" t="s">
        <v>164</v>
      </c>
      <c r="BE151" s="185">
        <f>IF(N151="základná",J151,0)</f>
        <v>0</v>
      </c>
      <c r="BF151" s="185">
        <f>IF(N151="znížená",J151,0)</f>
        <v>0</v>
      </c>
      <c r="BG151" s="185">
        <f>IF(N151="zákl. prenesená",J151,0)</f>
        <v>0</v>
      </c>
      <c r="BH151" s="185">
        <f>IF(N151="zníž. prenesená",J151,0)</f>
        <v>0</v>
      </c>
      <c r="BI151" s="185">
        <f>IF(N151="nulová",J151,0)</f>
        <v>0</v>
      </c>
      <c r="BJ151" s="18" t="s">
        <v>172</v>
      </c>
      <c r="BK151" s="185">
        <f>ROUND(I151*H151,2)</f>
        <v>0</v>
      </c>
      <c r="BL151" s="18" t="s">
        <v>171</v>
      </c>
      <c r="BM151" s="184" t="s">
        <v>202</v>
      </c>
    </row>
    <row r="152" s="2" customFormat="1" ht="14.4" customHeight="1">
      <c r="A152" s="37"/>
      <c r="B152" s="171"/>
      <c r="C152" s="172" t="s">
        <v>203</v>
      </c>
      <c r="D152" s="172" t="s">
        <v>167</v>
      </c>
      <c r="E152" s="173" t="s">
        <v>204</v>
      </c>
      <c r="F152" s="174" t="s">
        <v>205</v>
      </c>
      <c r="G152" s="175" t="s">
        <v>194</v>
      </c>
      <c r="H152" s="176">
        <v>0.14399999999999999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40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171</v>
      </c>
      <c r="AT152" s="184" t="s">
        <v>167</v>
      </c>
      <c r="AU152" s="184" t="s">
        <v>172</v>
      </c>
      <c r="AY152" s="18" t="s">
        <v>164</v>
      </c>
      <c r="BE152" s="185">
        <f>IF(N152="základná",J152,0)</f>
        <v>0</v>
      </c>
      <c r="BF152" s="185">
        <f>IF(N152="znížená",J152,0)</f>
        <v>0</v>
      </c>
      <c r="BG152" s="185">
        <f>IF(N152="zákl. prenesená",J152,0)</f>
        <v>0</v>
      </c>
      <c r="BH152" s="185">
        <f>IF(N152="zníž. prenesená",J152,0)</f>
        <v>0</v>
      </c>
      <c r="BI152" s="185">
        <f>IF(N152="nulová",J152,0)</f>
        <v>0</v>
      </c>
      <c r="BJ152" s="18" t="s">
        <v>172</v>
      </c>
      <c r="BK152" s="185">
        <f>ROUND(I152*H152,2)</f>
        <v>0</v>
      </c>
      <c r="BL152" s="18" t="s">
        <v>171</v>
      </c>
      <c r="BM152" s="184" t="s">
        <v>206</v>
      </c>
    </row>
    <row r="153" s="2" customFormat="1" ht="14.4" customHeight="1">
      <c r="A153" s="37"/>
      <c r="B153" s="171"/>
      <c r="C153" s="172" t="s">
        <v>207</v>
      </c>
      <c r="D153" s="172" t="s">
        <v>167</v>
      </c>
      <c r="E153" s="173" t="s">
        <v>208</v>
      </c>
      <c r="F153" s="174" t="s">
        <v>209</v>
      </c>
      <c r="G153" s="175" t="s">
        <v>194</v>
      </c>
      <c r="H153" s="176">
        <v>0.14399999999999999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40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171</v>
      </c>
      <c r="AT153" s="184" t="s">
        <v>167</v>
      </c>
      <c r="AU153" s="184" t="s">
        <v>172</v>
      </c>
      <c r="AY153" s="18" t="s">
        <v>164</v>
      </c>
      <c r="BE153" s="185">
        <f>IF(N153="základná",J153,0)</f>
        <v>0</v>
      </c>
      <c r="BF153" s="185">
        <f>IF(N153="znížená",J153,0)</f>
        <v>0</v>
      </c>
      <c r="BG153" s="185">
        <f>IF(N153="zákl. prenesená",J153,0)</f>
        <v>0</v>
      </c>
      <c r="BH153" s="185">
        <f>IF(N153="zníž. prenesená",J153,0)</f>
        <v>0</v>
      </c>
      <c r="BI153" s="185">
        <f>IF(N153="nulová",J153,0)</f>
        <v>0</v>
      </c>
      <c r="BJ153" s="18" t="s">
        <v>172</v>
      </c>
      <c r="BK153" s="185">
        <f>ROUND(I153*H153,2)</f>
        <v>0</v>
      </c>
      <c r="BL153" s="18" t="s">
        <v>171</v>
      </c>
      <c r="BM153" s="184" t="s">
        <v>210</v>
      </c>
    </row>
    <row r="154" s="2" customFormat="1" ht="24.15" customHeight="1">
      <c r="A154" s="37"/>
      <c r="B154" s="171"/>
      <c r="C154" s="172" t="s">
        <v>186</v>
      </c>
      <c r="D154" s="172" t="s">
        <v>167</v>
      </c>
      <c r="E154" s="173" t="s">
        <v>211</v>
      </c>
      <c r="F154" s="174" t="s">
        <v>212</v>
      </c>
      <c r="G154" s="175" t="s">
        <v>194</v>
      </c>
      <c r="H154" s="176">
        <v>2.7360000000000002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40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171</v>
      </c>
      <c r="AT154" s="184" t="s">
        <v>167</v>
      </c>
      <c r="AU154" s="184" t="s">
        <v>172</v>
      </c>
      <c r="AY154" s="18" t="s">
        <v>164</v>
      </c>
      <c r="BE154" s="185">
        <f>IF(N154="základná",J154,0)</f>
        <v>0</v>
      </c>
      <c r="BF154" s="185">
        <f>IF(N154="znížená",J154,0)</f>
        <v>0</v>
      </c>
      <c r="BG154" s="185">
        <f>IF(N154="zákl. prenesená",J154,0)</f>
        <v>0</v>
      </c>
      <c r="BH154" s="185">
        <f>IF(N154="zníž. prenesená",J154,0)</f>
        <v>0</v>
      </c>
      <c r="BI154" s="185">
        <f>IF(N154="nulová",J154,0)</f>
        <v>0</v>
      </c>
      <c r="BJ154" s="18" t="s">
        <v>172</v>
      </c>
      <c r="BK154" s="185">
        <f>ROUND(I154*H154,2)</f>
        <v>0</v>
      </c>
      <c r="BL154" s="18" t="s">
        <v>171</v>
      </c>
      <c r="BM154" s="184" t="s">
        <v>213</v>
      </c>
    </row>
    <row r="155" s="13" customFormat="1">
      <c r="A155" s="13"/>
      <c r="B155" s="186"/>
      <c r="C155" s="13"/>
      <c r="D155" s="187" t="s">
        <v>174</v>
      </c>
      <c r="E155" s="13"/>
      <c r="F155" s="189" t="s">
        <v>373</v>
      </c>
      <c r="G155" s="13"/>
      <c r="H155" s="190">
        <v>2.7360000000000002</v>
      </c>
      <c r="I155" s="191"/>
      <c r="J155" s="13"/>
      <c r="K155" s="13"/>
      <c r="L155" s="186"/>
      <c r="M155" s="192"/>
      <c r="N155" s="193"/>
      <c r="O155" s="193"/>
      <c r="P155" s="193"/>
      <c r="Q155" s="193"/>
      <c r="R155" s="193"/>
      <c r="S155" s="193"/>
      <c r="T155" s="19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8" t="s">
        <v>174</v>
      </c>
      <c r="AU155" s="188" t="s">
        <v>172</v>
      </c>
      <c r="AV155" s="13" t="s">
        <v>172</v>
      </c>
      <c r="AW155" s="13" t="s">
        <v>3</v>
      </c>
      <c r="AX155" s="13" t="s">
        <v>82</v>
      </c>
      <c r="AY155" s="188" t="s">
        <v>164</v>
      </c>
    </row>
    <row r="156" s="2" customFormat="1" ht="24.15" customHeight="1">
      <c r="A156" s="37"/>
      <c r="B156" s="171"/>
      <c r="C156" s="172" t="s">
        <v>102</v>
      </c>
      <c r="D156" s="172" t="s">
        <v>167</v>
      </c>
      <c r="E156" s="173" t="s">
        <v>215</v>
      </c>
      <c r="F156" s="174" t="s">
        <v>216</v>
      </c>
      <c r="G156" s="175" t="s">
        <v>194</v>
      </c>
      <c r="H156" s="176">
        <v>0.14399999999999999</v>
      </c>
      <c r="I156" s="177"/>
      <c r="J156" s="178">
        <f>ROUND(I156*H156,2)</f>
        <v>0</v>
      </c>
      <c r="K156" s="179"/>
      <c r="L156" s="38"/>
      <c r="M156" s="180" t="s">
        <v>1</v>
      </c>
      <c r="N156" s="181" t="s">
        <v>40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171</v>
      </c>
      <c r="AT156" s="184" t="s">
        <v>167</v>
      </c>
      <c r="AU156" s="184" t="s">
        <v>172</v>
      </c>
      <c r="AY156" s="18" t="s">
        <v>164</v>
      </c>
      <c r="BE156" s="185">
        <f>IF(N156="základná",J156,0)</f>
        <v>0</v>
      </c>
      <c r="BF156" s="185">
        <f>IF(N156="znížená",J156,0)</f>
        <v>0</v>
      </c>
      <c r="BG156" s="185">
        <f>IF(N156="zákl. prenesená",J156,0)</f>
        <v>0</v>
      </c>
      <c r="BH156" s="185">
        <f>IF(N156="zníž. prenesená",J156,0)</f>
        <v>0</v>
      </c>
      <c r="BI156" s="185">
        <f>IF(N156="nulová",J156,0)</f>
        <v>0</v>
      </c>
      <c r="BJ156" s="18" t="s">
        <v>172</v>
      </c>
      <c r="BK156" s="185">
        <f>ROUND(I156*H156,2)</f>
        <v>0</v>
      </c>
      <c r="BL156" s="18" t="s">
        <v>171</v>
      </c>
      <c r="BM156" s="184" t="s">
        <v>217</v>
      </c>
    </row>
    <row r="157" s="2" customFormat="1" ht="24.15" customHeight="1">
      <c r="A157" s="37"/>
      <c r="B157" s="171"/>
      <c r="C157" s="172" t="s">
        <v>105</v>
      </c>
      <c r="D157" s="172" t="s">
        <v>167</v>
      </c>
      <c r="E157" s="173" t="s">
        <v>218</v>
      </c>
      <c r="F157" s="174" t="s">
        <v>219</v>
      </c>
      <c r="G157" s="175" t="s">
        <v>194</v>
      </c>
      <c r="H157" s="176">
        <v>0.28799999999999998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40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171</v>
      </c>
      <c r="AT157" s="184" t="s">
        <v>167</v>
      </c>
      <c r="AU157" s="184" t="s">
        <v>172</v>
      </c>
      <c r="AY157" s="18" t="s">
        <v>164</v>
      </c>
      <c r="BE157" s="185">
        <f>IF(N157="základná",J157,0)</f>
        <v>0</v>
      </c>
      <c r="BF157" s="185">
        <f>IF(N157="znížená",J157,0)</f>
        <v>0</v>
      </c>
      <c r="BG157" s="185">
        <f>IF(N157="zákl. prenesená",J157,0)</f>
        <v>0</v>
      </c>
      <c r="BH157" s="185">
        <f>IF(N157="zníž. prenesená",J157,0)</f>
        <v>0</v>
      </c>
      <c r="BI157" s="185">
        <f>IF(N157="nulová",J157,0)</f>
        <v>0</v>
      </c>
      <c r="BJ157" s="18" t="s">
        <v>172</v>
      </c>
      <c r="BK157" s="185">
        <f>ROUND(I157*H157,2)</f>
        <v>0</v>
      </c>
      <c r="BL157" s="18" t="s">
        <v>171</v>
      </c>
      <c r="BM157" s="184" t="s">
        <v>220</v>
      </c>
    </row>
    <row r="158" s="13" customFormat="1">
      <c r="A158" s="13"/>
      <c r="B158" s="186"/>
      <c r="C158" s="13"/>
      <c r="D158" s="187" t="s">
        <v>174</v>
      </c>
      <c r="E158" s="13"/>
      <c r="F158" s="189" t="s">
        <v>374</v>
      </c>
      <c r="G158" s="13"/>
      <c r="H158" s="190">
        <v>0.28799999999999998</v>
      </c>
      <c r="I158" s="191"/>
      <c r="J158" s="13"/>
      <c r="K158" s="13"/>
      <c r="L158" s="186"/>
      <c r="M158" s="192"/>
      <c r="N158" s="193"/>
      <c r="O158" s="193"/>
      <c r="P158" s="193"/>
      <c r="Q158" s="193"/>
      <c r="R158" s="193"/>
      <c r="S158" s="193"/>
      <c r="T158" s="19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8" t="s">
        <v>174</v>
      </c>
      <c r="AU158" s="188" t="s">
        <v>172</v>
      </c>
      <c r="AV158" s="13" t="s">
        <v>172</v>
      </c>
      <c r="AW158" s="13" t="s">
        <v>3</v>
      </c>
      <c r="AX158" s="13" t="s">
        <v>82</v>
      </c>
      <c r="AY158" s="188" t="s">
        <v>164</v>
      </c>
    </row>
    <row r="159" s="2" customFormat="1" ht="24.15" customHeight="1">
      <c r="A159" s="37"/>
      <c r="B159" s="171"/>
      <c r="C159" s="172" t="s">
        <v>108</v>
      </c>
      <c r="D159" s="172" t="s">
        <v>167</v>
      </c>
      <c r="E159" s="173" t="s">
        <v>222</v>
      </c>
      <c r="F159" s="174" t="s">
        <v>223</v>
      </c>
      <c r="G159" s="175" t="s">
        <v>194</v>
      </c>
      <c r="H159" s="176">
        <v>0.14399999999999999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40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171</v>
      </c>
      <c r="AT159" s="184" t="s">
        <v>167</v>
      </c>
      <c r="AU159" s="184" t="s">
        <v>172</v>
      </c>
      <c r="AY159" s="18" t="s">
        <v>164</v>
      </c>
      <c r="BE159" s="185">
        <f>IF(N159="základná",J159,0)</f>
        <v>0</v>
      </c>
      <c r="BF159" s="185">
        <f>IF(N159="znížená",J159,0)</f>
        <v>0</v>
      </c>
      <c r="BG159" s="185">
        <f>IF(N159="zákl. prenesená",J159,0)</f>
        <v>0</v>
      </c>
      <c r="BH159" s="185">
        <f>IF(N159="zníž. prenesená",J159,0)</f>
        <v>0</v>
      </c>
      <c r="BI159" s="185">
        <f>IF(N159="nulová",J159,0)</f>
        <v>0</v>
      </c>
      <c r="BJ159" s="18" t="s">
        <v>172</v>
      </c>
      <c r="BK159" s="185">
        <f>ROUND(I159*H159,2)</f>
        <v>0</v>
      </c>
      <c r="BL159" s="18" t="s">
        <v>171</v>
      </c>
      <c r="BM159" s="184" t="s">
        <v>375</v>
      </c>
    </row>
    <row r="160" s="2" customFormat="1" ht="14.4" customHeight="1">
      <c r="A160" s="37"/>
      <c r="B160" s="171"/>
      <c r="C160" s="172" t="s">
        <v>111</v>
      </c>
      <c r="D160" s="172" t="s">
        <v>167</v>
      </c>
      <c r="E160" s="173" t="s">
        <v>225</v>
      </c>
      <c r="F160" s="174" t="s">
        <v>226</v>
      </c>
      <c r="G160" s="175" t="s">
        <v>227</v>
      </c>
      <c r="H160" s="176">
        <v>0</v>
      </c>
      <c r="I160" s="177"/>
      <c r="J160" s="178">
        <f>ROUND(I160*H160,2)</f>
        <v>0</v>
      </c>
      <c r="K160" s="179"/>
      <c r="L160" s="38"/>
      <c r="M160" s="180" t="s">
        <v>1</v>
      </c>
      <c r="N160" s="181" t="s">
        <v>40</v>
      </c>
      <c r="O160" s="76"/>
      <c r="P160" s="182">
        <f>O160*H160</f>
        <v>0</v>
      </c>
      <c r="Q160" s="182">
        <v>0</v>
      </c>
      <c r="R160" s="182">
        <f>Q160*H160</f>
        <v>0</v>
      </c>
      <c r="S160" s="182">
        <v>0</v>
      </c>
      <c r="T160" s="18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4" t="s">
        <v>171</v>
      </c>
      <c r="AT160" s="184" t="s">
        <v>167</v>
      </c>
      <c r="AU160" s="184" t="s">
        <v>172</v>
      </c>
      <c r="AY160" s="18" t="s">
        <v>164</v>
      </c>
      <c r="BE160" s="185">
        <f>IF(N160="základná",J160,0)</f>
        <v>0</v>
      </c>
      <c r="BF160" s="185">
        <f>IF(N160="znížená",J160,0)</f>
        <v>0</v>
      </c>
      <c r="BG160" s="185">
        <f>IF(N160="zákl. prenesená",J160,0)</f>
        <v>0</v>
      </c>
      <c r="BH160" s="185">
        <f>IF(N160="zníž. prenesená",J160,0)</f>
        <v>0</v>
      </c>
      <c r="BI160" s="185">
        <f>IF(N160="nulová",J160,0)</f>
        <v>0</v>
      </c>
      <c r="BJ160" s="18" t="s">
        <v>172</v>
      </c>
      <c r="BK160" s="185">
        <f>ROUND(I160*H160,2)</f>
        <v>0</v>
      </c>
      <c r="BL160" s="18" t="s">
        <v>171</v>
      </c>
      <c r="BM160" s="184" t="s">
        <v>228</v>
      </c>
    </row>
    <row r="161" s="12" customFormat="1" ht="22.8" customHeight="1">
      <c r="A161" s="12"/>
      <c r="B161" s="158"/>
      <c r="C161" s="12"/>
      <c r="D161" s="159" t="s">
        <v>73</v>
      </c>
      <c r="E161" s="169" t="s">
        <v>229</v>
      </c>
      <c r="F161" s="169" t="s">
        <v>230</v>
      </c>
      <c r="G161" s="12"/>
      <c r="H161" s="12"/>
      <c r="I161" s="161"/>
      <c r="J161" s="170">
        <f>BK161</f>
        <v>0</v>
      </c>
      <c r="K161" s="12"/>
      <c r="L161" s="158"/>
      <c r="M161" s="163"/>
      <c r="N161" s="164"/>
      <c r="O161" s="164"/>
      <c r="P161" s="165">
        <f>P162</f>
        <v>0</v>
      </c>
      <c r="Q161" s="164"/>
      <c r="R161" s="165">
        <f>R162</f>
        <v>0</v>
      </c>
      <c r="S161" s="164"/>
      <c r="T161" s="166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59" t="s">
        <v>82</v>
      </c>
      <c r="AT161" s="167" t="s">
        <v>73</v>
      </c>
      <c r="AU161" s="167" t="s">
        <v>82</v>
      </c>
      <c r="AY161" s="159" t="s">
        <v>164</v>
      </c>
      <c r="BK161" s="168">
        <f>BK162</f>
        <v>0</v>
      </c>
    </row>
    <row r="162" s="2" customFormat="1" ht="24.15" customHeight="1">
      <c r="A162" s="37"/>
      <c r="B162" s="171"/>
      <c r="C162" s="172" t="s">
        <v>114</v>
      </c>
      <c r="D162" s="172" t="s">
        <v>167</v>
      </c>
      <c r="E162" s="173" t="s">
        <v>231</v>
      </c>
      <c r="F162" s="174" t="s">
        <v>232</v>
      </c>
      <c r="G162" s="175" t="s">
        <v>194</v>
      </c>
      <c r="H162" s="176">
        <v>0.27600000000000002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40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171</v>
      </c>
      <c r="AT162" s="184" t="s">
        <v>167</v>
      </c>
      <c r="AU162" s="184" t="s">
        <v>172</v>
      </c>
      <c r="AY162" s="18" t="s">
        <v>164</v>
      </c>
      <c r="BE162" s="185">
        <f>IF(N162="základná",J162,0)</f>
        <v>0</v>
      </c>
      <c r="BF162" s="185">
        <f>IF(N162="znížená",J162,0)</f>
        <v>0</v>
      </c>
      <c r="BG162" s="185">
        <f>IF(N162="zákl. prenesená",J162,0)</f>
        <v>0</v>
      </c>
      <c r="BH162" s="185">
        <f>IF(N162="zníž. prenesená",J162,0)</f>
        <v>0</v>
      </c>
      <c r="BI162" s="185">
        <f>IF(N162="nulová",J162,0)</f>
        <v>0</v>
      </c>
      <c r="BJ162" s="18" t="s">
        <v>172</v>
      </c>
      <c r="BK162" s="185">
        <f>ROUND(I162*H162,2)</f>
        <v>0</v>
      </c>
      <c r="BL162" s="18" t="s">
        <v>171</v>
      </c>
      <c r="BM162" s="184" t="s">
        <v>233</v>
      </c>
    </row>
    <row r="163" s="12" customFormat="1" ht="25.92" customHeight="1">
      <c r="A163" s="12"/>
      <c r="B163" s="158"/>
      <c r="C163" s="12"/>
      <c r="D163" s="159" t="s">
        <v>73</v>
      </c>
      <c r="E163" s="160" t="s">
        <v>234</v>
      </c>
      <c r="F163" s="160" t="s">
        <v>235</v>
      </c>
      <c r="G163" s="12"/>
      <c r="H163" s="12"/>
      <c r="I163" s="161"/>
      <c r="J163" s="162">
        <f>BK163</f>
        <v>0</v>
      </c>
      <c r="K163" s="12"/>
      <c r="L163" s="158"/>
      <c r="M163" s="163"/>
      <c r="N163" s="164"/>
      <c r="O163" s="164"/>
      <c r="P163" s="165">
        <f>P164+P174+P179+P181+P189+P217</f>
        <v>0</v>
      </c>
      <c r="Q163" s="164"/>
      <c r="R163" s="165">
        <f>R164+R174+R179+R181+R189+R217</f>
        <v>0.10131395</v>
      </c>
      <c r="S163" s="164"/>
      <c r="T163" s="166">
        <f>T164+T174+T179+T181+T189+T217</f>
        <v>0.022060000000000003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172</v>
      </c>
      <c r="AT163" s="167" t="s">
        <v>73</v>
      </c>
      <c r="AU163" s="167" t="s">
        <v>74</v>
      </c>
      <c r="AY163" s="159" t="s">
        <v>164</v>
      </c>
      <c r="BK163" s="168">
        <f>BK164+BK174+BK179+BK181+BK189+BK217</f>
        <v>0</v>
      </c>
    </row>
    <row r="164" s="12" customFormat="1" ht="22.8" customHeight="1">
      <c r="A164" s="12"/>
      <c r="B164" s="158"/>
      <c r="C164" s="12"/>
      <c r="D164" s="159" t="s">
        <v>73</v>
      </c>
      <c r="E164" s="169" t="s">
        <v>236</v>
      </c>
      <c r="F164" s="169" t="s">
        <v>237</v>
      </c>
      <c r="G164" s="12"/>
      <c r="H164" s="12"/>
      <c r="I164" s="161"/>
      <c r="J164" s="170">
        <f>BK164</f>
        <v>0</v>
      </c>
      <c r="K164" s="12"/>
      <c r="L164" s="158"/>
      <c r="M164" s="163"/>
      <c r="N164" s="164"/>
      <c r="O164" s="164"/>
      <c r="P164" s="165">
        <f>SUM(P165:P173)</f>
        <v>0</v>
      </c>
      <c r="Q164" s="164"/>
      <c r="R164" s="165">
        <f>SUM(R165:R173)</f>
        <v>0.0086400000000000001</v>
      </c>
      <c r="S164" s="164"/>
      <c r="T164" s="166">
        <f>SUM(T165:T173)</f>
        <v>0.022060000000000003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59" t="s">
        <v>172</v>
      </c>
      <c r="AT164" s="167" t="s">
        <v>73</v>
      </c>
      <c r="AU164" s="167" t="s">
        <v>82</v>
      </c>
      <c r="AY164" s="159" t="s">
        <v>164</v>
      </c>
      <c r="BK164" s="168">
        <f>SUM(BK165:BK173)</f>
        <v>0</v>
      </c>
    </row>
    <row r="165" s="2" customFormat="1" ht="24.15" customHeight="1">
      <c r="A165" s="37"/>
      <c r="B165" s="171"/>
      <c r="C165" s="172" t="s">
        <v>117</v>
      </c>
      <c r="D165" s="172" t="s">
        <v>167</v>
      </c>
      <c r="E165" s="173" t="s">
        <v>238</v>
      </c>
      <c r="F165" s="174" t="s">
        <v>239</v>
      </c>
      <c r="G165" s="175" t="s">
        <v>240</v>
      </c>
      <c r="H165" s="176">
        <v>1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40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0.019460000000000002</v>
      </c>
      <c r="T165" s="183">
        <f>S165*H165</f>
        <v>0.019460000000000002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120</v>
      </c>
      <c r="AT165" s="184" t="s">
        <v>167</v>
      </c>
      <c r="AU165" s="184" t="s">
        <v>172</v>
      </c>
      <c r="AY165" s="18" t="s">
        <v>164</v>
      </c>
      <c r="BE165" s="185">
        <f>IF(N165="základná",J165,0)</f>
        <v>0</v>
      </c>
      <c r="BF165" s="185">
        <f>IF(N165="znížená",J165,0)</f>
        <v>0</v>
      </c>
      <c r="BG165" s="185">
        <f>IF(N165="zákl. prenesená",J165,0)</f>
        <v>0</v>
      </c>
      <c r="BH165" s="185">
        <f>IF(N165="zníž. prenesená",J165,0)</f>
        <v>0</v>
      </c>
      <c r="BI165" s="185">
        <f>IF(N165="nulová",J165,0)</f>
        <v>0</v>
      </c>
      <c r="BJ165" s="18" t="s">
        <v>172</v>
      </c>
      <c r="BK165" s="185">
        <f>ROUND(I165*H165,2)</f>
        <v>0</v>
      </c>
      <c r="BL165" s="18" t="s">
        <v>120</v>
      </c>
      <c r="BM165" s="184" t="s">
        <v>241</v>
      </c>
    </row>
    <row r="166" s="2" customFormat="1" ht="24.15" customHeight="1">
      <c r="A166" s="37"/>
      <c r="B166" s="171"/>
      <c r="C166" s="172" t="s">
        <v>120</v>
      </c>
      <c r="D166" s="172" t="s">
        <v>167</v>
      </c>
      <c r="E166" s="173" t="s">
        <v>242</v>
      </c>
      <c r="F166" s="174" t="s">
        <v>243</v>
      </c>
      <c r="G166" s="175" t="s">
        <v>227</v>
      </c>
      <c r="H166" s="176">
        <v>1</v>
      </c>
      <c r="I166" s="177"/>
      <c r="J166" s="178">
        <f>ROUND(I166*H166,2)</f>
        <v>0</v>
      </c>
      <c r="K166" s="179"/>
      <c r="L166" s="38"/>
      <c r="M166" s="180" t="s">
        <v>1</v>
      </c>
      <c r="N166" s="181" t="s">
        <v>40</v>
      </c>
      <c r="O166" s="76"/>
      <c r="P166" s="182">
        <f>O166*H166</f>
        <v>0</v>
      </c>
      <c r="Q166" s="182">
        <v>0.00027999999999999998</v>
      </c>
      <c r="R166" s="182">
        <f>Q166*H166</f>
        <v>0.00027999999999999998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120</v>
      </c>
      <c r="AT166" s="184" t="s">
        <v>167</v>
      </c>
      <c r="AU166" s="184" t="s">
        <v>172</v>
      </c>
      <c r="AY166" s="18" t="s">
        <v>164</v>
      </c>
      <c r="BE166" s="185">
        <f>IF(N166="základná",J166,0)</f>
        <v>0</v>
      </c>
      <c r="BF166" s="185">
        <f>IF(N166="znížená",J166,0)</f>
        <v>0</v>
      </c>
      <c r="BG166" s="185">
        <f>IF(N166="zákl. prenesená",J166,0)</f>
        <v>0</v>
      </c>
      <c r="BH166" s="185">
        <f>IF(N166="zníž. prenesená",J166,0)</f>
        <v>0</v>
      </c>
      <c r="BI166" s="185">
        <f>IF(N166="nulová",J166,0)</f>
        <v>0</v>
      </c>
      <c r="BJ166" s="18" t="s">
        <v>172</v>
      </c>
      <c r="BK166" s="185">
        <f>ROUND(I166*H166,2)</f>
        <v>0</v>
      </c>
      <c r="BL166" s="18" t="s">
        <v>120</v>
      </c>
      <c r="BM166" s="184" t="s">
        <v>244</v>
      </c>
    </row>
    <row r="167" s="2" customFormat="1" ht="14.4" customHeight="1">
      <c r="A167" s="37"/>
      <c r="B167" s="171"/>
      <c r="C167" s="211" t="s">
        <v>123</v>
      </c>
      <c r="D167" s="211" t="s">
        <v>245</v>
      </c>
      <c r="E167" s="212" t="s">
        <v>246</v>
      </c>
      <c r="F167" s="213" t="s">
        <v>247</v>
      </c>
      <c r="G167" s="214" t="s">
        <v>227</v>
      </c>
      <c r="H167" s="215">
        <v>1</v>
      </c>
      <c r="I167" s="216"/>
      <c r="J167" s="217">
        <f>ROUND(I167*H167,2)</f>
        <v>0</v>
      </c>
      <c r="K167" s="218"/>
      <c r="L167" s="219"/>
      <c r="M167" s="220" t="s">
        <v>1</v>
      </c>
      <c r="N167" s="221" t="s">
        <v>40</v>
      </c>
      <c r="O167" s="76"/>
      <c r="P167" s="182">
        <f>O167*H167</f>
        <v>0</v>
      </c>
      <c r="Q167" s="182">
        <v>0.0061999999999999998</v>
      </c>
      <c r="R167" s="182">
        <f>Q167*H167</f>
        <v>0.0061999999999999998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248</v>
      </c>
      <c r="AT167" s="184" t="s">
        <v>245</v>
      </c>
      <c r="AU167" s="184" t="s">
        <v>172</v>
      </c>
      <c r="AY167" s="18" t="s">
        <v>164</v>
      </c>
      <c r="BE167" s="185">
        <f>IF(N167="základná",J167,0)</f>
        <v>0</v>
      </c>
      <c r="BF167" s="185">
        <f>IF(N167="znížená",J167,0)</f>
        <v>0</v>
      </c>
      <c r="BG167" s="185">
        <f>IF(N167="zákl. prenesená",J167,0)</f>
        <v>0</v>
      </c>
      <c r="BH167" s="185">
        <f>IF(N167="zníž. prenesená",J167,0)</f>
        <v>0</v>
      </c>
      <c r="BI167" s="185">
        <f>IF(N167="nulová",J167,0)</f>
        <v>0</v>
      </c>
      <c r="BJ167" s="18" t="s">
        <v>172</v>
      </c>
      <c r="BK167" s="185">
        <f>ROUND(I167*H167,2)</f>
        <v>0</v>
      </c>
      <c r="BL167" s="18" t="s">
        <v>120</v>
      </c>
      <c r="BM167" s="184" t="s">
        <v>249</v>
      </c>
    </row>
    <row r="168" s="2" customFormat="1" ht="24.15" customHeight="1">
      <c r="A168" s="37"/>
      <c r="B168" s="171"/>
      <c r="C168" s="172" t="s">
        <v>126</v>
      </c>
      <c r="D168" s="172" t="s">
        <v>167</v>
      </c>
      <c r="E168" s="173" t="s">
        <v>250</v>
      </c>
      <c r="F168" s="174" t="s">
        <v>251</v>
      </c>
      <c r="G168" s="175" t="s">
        <v>240</v>
      </c>
      <c r="H168" s="176">
        <v>1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40</v>
      </c>
      <c r="O168" s="76"/>
      <c r="P168" s="182">
        <f>O168*H168</f>
        <v>0</v>
      </c>
      <c r="Q168" s="182">
        <v>0</v>
      </c>
      <c r="R168" s="182">
        <f>Q168*H168</f>
        <v>0</v>
      </c>
      <c r="S168" s="182">
        <v>0.0025999999999999999</v>
      </c>
      <c r="T168" s="183">
        <f>S168*H168</f>
        <v>0.0025999999999999999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120</v>
      </c>
      <c r="AT168" s="184" t="s">
        <v>167</v>
      </c>
      <c r="AU168" s="184" t="s">
        <v>172</v>
      </c>
      <c r="AY168" s="18" t="s">
        <v>164</v>
      </c>
      <c r="BE168" s="185">
        <f>IF(N168="základná",J168,0)</f>
        <v>0</v>
      </c>
      <c r="BF168" s="185">
        <f>IF(N168="znížená",J168,0)</f>
        <v>0</v>
      </c>
      <c r="BG168" s="185">
        <f>IF(N168="zákl. prenesená",J168,0)</f>
        <v>0</v>
      </c>
      <c r="BH168" s="185">
        <f>IF(N168="zníž. prenesená",J168,0)</f>
        <v>0</v>
      </c>
      <c r="BI168" s="185">
        <f>IF(N168="nulová",J168,0)</f>
        <v>0</v>
      </c>
      <c r="BJ168" s="18" t="s">
        <v>172</v>
      </c>
      <c r="BK168" s="185">
        <f>ROUND(I168*H168,2)</f>
        <v>0</v>
      </c>
      <c r="BL168" s="18" t="s">
        <v>120</v>
      </c>
      <c r="BM168" s="184" t="s">
        <v>252</v>
      </c>
    </row>
    <row r="169" s="2" customFormat="1" ht="14.4" customHeight="1">
      <c r="A169" s="37"/>
      <c r="B169" s="171"/>
      <c r="C169" s="172" t="s">
        <v>129</v>
      </c>
      <c r="D169" s="172" t="s">
        <v>167</v>
      </c>
      <c r="E169" s="173" t="s">
        <v>253</v>
      </c>
      <c r="F169" s="174" t="s">
        <v>254</v>
      </c>
      <c r="G169" s="175" t="s">
        <v>227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40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120</v>
      </c>
      <c r="AT169" s="184" t="s">
        <v>167</v>
      </c>
      <c r="AU169" s="184" t="s">
        <v>172</v>
      </c>
      <c r="AY169" s="18" t="s">
        <v>164</v>
      </c>
      <c r="BE169" s="185">
        <f>IF(N169="základná",J169,0)</f>
        <v>0</v>
      </c>
      <c r="BF169" s="185">
        <f>IF(N169="znížená",J169,0)</f>
        <v>0</v>
      </c>
      <c r="BG169" s="185">
        <f>IF(N169="zákl. prenesená",J169,0)</f>
        <v>0</v>
      </c>
      <c r="BH169" s="185">
        <f>IF(N169="zníž. prenesená",J169,0)</f>
        <v>0</v>
      </c>
      <c r="BI169" s="185">
        <f>IF(N169="nulová",J169,0)</f>
        <v>0</v>
      </c>
      <c r="BJ169" s="18" t="s">
        <v>172</v>
      </c>
      <c r="BK169" s="185">
        <f>ROUND(I169*H169,2)</f>
        <v>0</v>
      </c>
      <c r="BL169" s="18" t="s">
        <v>120</v>
      </c>
      <c r="BM169" s="184" t="s">
        <v>255</v>
      </c>
    </row>
    <row r="170" s="2" customFormat="1" ht="24.15" customHeight="1">
      <c r="A170" s="37"/>
      <c r="B170" s="171"/>
      <c r="C170" s="211" t="s">
        <v>7</v>
      </c>
      <c r="D170" s="211" t="s">
        <v>245</v>
      </c>
      <c r="E170" s="212" t="s">
        <v>256</v>
      </c>
      <c r="F170" s="213" t="s">
        <v>257</v>
      </c>
      <c r="G170" s="214" t="s">
        <v>227</v>
      </c>
      <c r="H170" s="215">
        <v>1</v>
      </c>
      <c r="I170" s="216"/>
      <c r="J170" s="217">
        <f>ROUND(I170*H170,2)</f>
        <v>0</v>
      </c>
      <c r="K170" s="218"/>
      <c r="L170" s="219"/>
      <c r="M170" s="220" t="s">
        <v>1</v>
      </c>
      <c r="N170" s="221" t="s">
        <v>40</v>
      </c>
      <c r="O170" s="76"/>
      <c r="P170" s="182">
        <f>O170*H170</f>
        <v>0</v>
      </c>
      <c r="Q170" s="182">
        <v>0.001</v>
      </c>
      <c r="R170" s="182">
        <f>Q170*H170</f>
        <v>0.001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248</v>
      </c>
      <c r="AT170" s="184" t="s">
        <v>245</v>
      </c>
      <c r="AU170" s="184" t="s">
        <v>172</v>
      </c>
      <c r="AY170" s="18" t="s">
        <v>164</v>
      </c>
      <c r="BE170" s="185">
        <f>IF(N170="základná",J170,0)</f>
        <v>0</v>
      </c>
      <c r="BF170" s="185">
        <f>IF(N170="znížená",J170,0)</f>
        <v>0</v>
      </c>
      <c r="BG170" s="185">
        <f>IF(N170="zákl. prenesená",J170,0)</f>
        <v>0</v>
      </c>
      <c r="BH170" s="185">
        <f>IF(N170="zníž. prenesená",J170,0)</f>
        <v>0</v>
      </c>
      <c r="BI170" s="185">
        <f>IF(N170="nulová",J170,0)</f>
        <v>0</v>
      </c>
      <c r="BJ170" s="18" t="s">
        <v>172</v>
      </c>
      <c r="BK170" s="185">
        <f>ROUND(I170*H170,2)</f>
        <v>0</v>
      </c>
      <c r="BL170" s="18" t="s">
        <v>120</v>
      </c>
      <c r="BM170" s="184" t="s">
        <v>258</v>
      </c>
    </row>
    <row r="171" s="2" customFormat="1" ht="24.15" customHeight="1">
      <c r="A171" s="37"/>
      <c r="B171" s="171"/>
      <c r="C171" s="172" t="s">
        <v>259</v>
      </c>
      <c r="D171" s="172" t="s">
        <v>167</v>
      </c>
      <c r="E171" s="173" t="s">
        <v>260</v>
      </c>
      <c r="F171" s="174" t="s">
        <v>261</v>
      </c>
      <c r="G171" s="175" t="s">
        <v>227</v>
      </c>
      <c r="H171" s="176">
        <v>1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40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120</v>
      </c>
      <c r="AT171" s="184" t="s">
        <v>167</v>
      </c>
      <c r="AU171" s="184" t="s">
        <v>172</v>
      </c>
      <c r="AY171" s="18" t="s">
        <v>164</v>
      </c>
      <c r="BE171" s="185">
        <f>IF(N171="základná",J171,0)</f>
        <v>0</v>
      </c>
      <c r="BF171" s="185">
        <f>IF(N171="znížená",J171,0)</f>
        <v>0</v>
      </c>
      <c r="BG171" s="185">
        <f>IF(N171="zákl. prenesená",J171,0)</f>
        <v>0</v>
      </c>
      <c r="BH171" s="185">
        <f>IF(N171="zníž. prenesená",J171,0)</f>
        <v>0</v>
      </c>
      <c r="BI171" s="185">
        <f>IF(N171="nulová",J171,0)</f>
        <v>0</v>
      </c>
      <c r="BJ171" s="18" t="s">
        <v>172</v>
      </c>
      <c r="BK171" s="185">
        <f>ROUND(I171*H171,2)</f>
        <v>0</v>
      </c>
      <c r="BL171" s="18" t="s">
        <v>120</v>
      </c>
      <c r="BM171" s="184" t="s">
        <v>262</v>
      </c>
    </row>
    <row r="172" s="2" customFormat="1" ht="24.15" customHeight="1">
      <c r="A172" s="37"/>
      <c r="B172" s="171"/>
      <c r="C172" s="211" t="s">
        <v>263</v>
      </c>
      <c r="D172" s="211" t="s">
        <v>245</v>
      </c>
      <c r="E172" s="212" t="s">
        <v>264</v>
      </c>
      <c r="F172" s="213" t="s">
        <v>265</v>
      </c>
      <c r="G172" s="214" t="s">
        <v>227</v>
      </c>
      <c r="H172" s="215">
        <v>1</v>
      </c>
      <c r="I172" s="216"/>
      <c r="J172" s="217">
        <f>ROUND(I172*H172,2)</f>
        <v>0</v>
      </c>
      <c r="K172" s="218"/>
      <c r="L172" s="219"/>
      <c r="M172" s="220" t="s">
        <v>1</v>
      </c>
      <c r="N172" s="221" t="s">
        <v>40</v>
      </c>
      <c r="O172" s="76"/>
      <c r="P172" s="182">
        <f>O172*H172</f>
        <v>0</v>
      </c>
      <c r="Q172" s="182">
        <v>0.00116</v>
      </c>
      <c r="R172" s="182">
        <f>Q172*H172</f>
        <v>0.00116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248</v>
      </c>
      <c r="AT172" s="184" t="s">
        <v>245</v>
      </c>
      <c r="AU172" s="184" t="s">
        <v>172</v>
      </c>
      <c r="AY172" s="18" t="s">
        <v>164</v>
      </c>
      <c r="BE172" s="185">
        <f>IF(N172="základná",J172,0)</f>
        <v>0</v>
      </c>
      <c r="BF172" s="185">
        <f>IF(N172="znížená",J172,0)</f>
        <v>0</v>
      </c>
      <c r="BG172" s="185">
        <f>IF(N172="zákl. prenesená",J172,0)</f>
        <v>0</v>
      </c>
      <c r="BH172" s="185">
        <f>IF(N172="zníž. prenesená",J172,0)</f>
        <v>0</v>
      </c>
      <c r="BI172" s="185">
        <f>IF(N172="nulová",J172,0)</f>
        <v>0</v>
      </c>
      <c r="BJ172" s="18" t="s">
        <v>172</v>
      </c>
      <c r="BK172" s="185">
        <f>ROUND(I172*H172,2)</f>
        <v>0</v>
      </c>
      <c r="BL172" s="18" t="s">
        <v>120</v>
      </c>
      <c r="BM172" s="184" t="s">
        <v>266</v>
      </c>
    </row>
    <row r="173" s="2" customFormat="1" ht="24.15" customHeight="1">
      <c r="A173" s="37"/>
      <c r="B173" s="171"/>
      <c r="C173" s="172" t="s">
        <v>267</v>
      </c>
      <c r="D173" s="172" t="s">
        <v>167</v>
      </c>
      <c r="E173" s="173" t="s">
        <v>268</v>
      </c>
      <c r="F173" s="174" t="s">
        <v>269</v>
      </c>
      <c r="G173" s="175" t="s">
        <v>194</v>
      </c>
      <c r="H173" s="176">
        <v>0.0089999999999999993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40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120</v>
      </c>
      <c r="AT173" s="184" t="s">
        <v>167</v>
      </c>
      <c r="AU173" s="184" t="s">
        <v>172</v>
      </c>
      <c r="AY173" s="18" t="s">
        <v>164</v>
      </c>
      <c r="BE173" s="185">
        <f>IF(N173="základná",J173,0)</f>
        <v>0</v>
      </c>
      <c r="BF173" s="185">
        <f>IF(N173="znížená",J173,0)</f>
        <v>0</v>
      </c>
      <c r="BG173" s="185">
        <f>IF(N173="zákl. prenesená",J173,0)</f>
        <v>0</v>
      </c>
      <c r="BH173" s="185">
        <f>IF(N173="zníž. prenesená",J173,0)</f>
        <v>0</v>
      </c>
      <c r="BI173" s="185">
        <f>IF(N173="nulová",J173,0)</f>
        <v>0</v>
      </c>
      <c r="BJ173" s="18" t="s">
        <v>172</v>
      </c>
      <c r="BK173" s="185">
        <f>ROUND(I173*H173,2)</f>
        <v>0</v>
      </c>
      <c r="BL173" s="18" t="s">
        <v>120</v>
      </c>
      <c r="BM173" s="184" t="s">
        <v>270</v>
      </c>
    </row>
    <row r="174" s="12" customFormat="1" ht="22.8" customHeight="1">
      <c r="A174" s="12"/>
      <c r="B174" s="158"/>
      <c r="C174" s="12"/>
      <c r="D174" s="159" t="s">
        <v>73</v>
      </c>
      <c r="E174" s="169" t="s">
        <v>376</v>
      </c>
      <c r="F174" s="169" t="s">
        <v>377</v>
      </c>
      <c r="G174" s="12"/>
      <c r="H174" s="12"/>
      <c r="I174" s="161"/>
      <c r="J174" s="170">
        <f>BK174</f>
        <v>0</v>
      </c>
      <c r="K174" s="12"/>
      <c r="L174" s="158"/>
      <c r="M174" s="163"/>
      <c r="N174" s="164"/>
      <c r="O174" s="164"/>
      <c r="P174" s="165">
        <f>SUM(P175:P178)</f>
        <v>0</v>
      </c>
      <c r="Q174" s="164"/>
      <c r="R174" s="165">
        <f>SUM(R175:R178)</f>
        <v>0</v>
      </c>
      <c r="S174" s="164"/>
      <c r="T174" s="166">
        <f>SUM(T175:T178)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59" t="s">
        <v>172</v>
      </c>
      <c r="AT174" s="167" t="s">
        <v>73</v>
      </c>
      <c r="AU174" s="167" t="s">
        <v>82</v>
      </c>
      <c r="AY174" s="159" t="s">
        <v>164</v>
      </c>
      <c r="BK174" s="168">
        <f>SUM(BK175:BK178)</f>
        <v>0</v>
      </c>
    </row>
    <row r="175" s="2" customFormat="1" ht="24.15" customHeight="1">
      <c r="A175" s="37"/>
      <c r="B175" s="171"/>
      <c r="C175" s="172" t="s">
        <v>273</v>
      </c>
      <c r="D175" s="172" t="s">
        <v>167</v>
      </c>
      <c r="E175" s="173" t="s">
        <v>378</v>
      </c>
      <c r="F175" s="174" t="s">
        <v>379</v>
      </c>
      <c r="G175" s="175" t="s">
        <v>170</v>
      </c>
      <c r="H175" s="176">
        <v>11.33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40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120</v>
      </c>
      <c r="AT175" s="184" t="s">
        <v>167</v>
      </c>
      <c r="AU175" s="184" t="s">
        <v>172</v>
      </c>
      <c r="AY175" s="18" t="s">
        <v>164</v>
      </c>
      <c r="BE175" s="185">
        <f>IF(N175="základná",J175,0)</f>
        <v>0</v>
      </c>
      <c r="BF175" s="185">
        <f>IF(N175="znížená",J175,0)</f>
        <v>0</v>
      </c>
      <c r="BG175" s="185">
        <f>IF(N175="zákl. prenesená",J175,0)</f>
        <v>0</v>
      </c>
      <c r="BH175" s="185">
        <f>IF(N175="zníž. prenesená",J175,0)</f>
        <v>0</v>
      </c>
      <c r="BI175" s="185">
        <f>IF(N175="nulová",J175,0)</f>
        <v>0</v>
      </c>
      <c r="BJ175" s="18" t="s">
        <v>172</v>
      </c>
      <c r="BK175" s="185">
        <f>ROUND(I175*H175,2)</f>
        <v>0</v>
      </c>
      <c r="BL175" s="18" t="s">
        <v>120</v>
      </c>
      <c r="BM175" s="184" t="s">
        <v>509</v>
      </c>
    </row>
    <row r="176" s="13" customFormat="1">
      <c r="A176" s="13"/>
      <c r="B176" s="186"/>
      <c r="C176" s="13"/>
      <c r="D176" s="187" t="s">
        <v>174</v>
      </c>
      <c r="E176" s="188" t="s">
        <v>1</v>
      </c>
      <c r="F176" s="189" t="s">
        <v>510</v>
      </c>
      <c r="G176" s="13"/>
      <c r="H176" s="190">
        <v>11.33</v>
      </c>
      <c r="I176" s="191"/>
      <c r="J176" s="13"/>
      <c r="K176" s="13"/>
      <c r="L176" s="186"/>
      <c r="M176" s="192"/>
      <c r="N176" s="193"/>
      <c r="O176" s="193"/>
      <c r="P176" s="193"/>
      <c r="Q176" s="193"/>
      <c r="R176" s="193"/>
      <c r="S176" s="193"/>
      <c r="T176" s="19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8" t="s">
        <v>174</v>
      </c>
      <c r="AU176" s="188" t="s">
        <v>172</v>
      </c>
      <c r="AV176" s="13" t="s">
        <v>172</v>
      </c>
      <c r="AW176" s="13" t="s">
        <v>30</v>
      </c>
      <c r="AX176" s="13" t="s">
        <v>74</v>
      </c>
      <c r="AY176" s="188" t="s">
        <v>164</v>
      </c>
    </row>
    <row r="177" s="14" customFormat="1">
      <c r="A177" s="14"/>
      <c r="B177" s="195"/>
      <c r="C177" s="14"/>
      <c r="D177" s="187" t="s">
        <v>174</v>
      </c>
      <c r="E177" s="196" t="s">
        <v>1</v>
      </c>
      <c r="F177" s="197" t="s">
        <v>176</v>
      </c>
      <c r="G177" s="14"/>
      <c r="H177" s="198">
        <v>11.33</v>
      </c>
      <c r="I177" s="199"/>
      <c r="J177" s="14"/>
      <c r="K177" s="14"/>
      <c r="L177" s="195"/>
      <c r="M177" s="200"/>
      <c r="N177" s="201"/>
      <c r="O177" s="201"/>
      <c r="P177" s="201"/>
      <c r="Q177" s="201"/>
      <c r="R177" s="201"/>
      <c r="S177" s="201"/>
      <c r="T177" s="20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6" t="s">
        <v>174</v>
      </c>
      <c r="AU177" s="196" t="s">
        <v>172</v>
      </c>
      <c r="AV177" s="14" t="s">
        <v>177</v>
      </c>
      <c r="AW177" s="14" t="s">
        <v>30</v>
      </c>
      <c r="AX177" s="14" t="s">
        <v>74</v>
      </c>
      <c r="AY177" s="196" t="s">
        <v>164</v>
      </c>
    </row>
    <row r="178" s="15" customFormat="1">
      <c r="A178" s="15"/>
      <c r="B178" s="203"/>
      <c r="C178" s="15"/>
      <c r="D178" s="187" t="s">
        <v>174</v>
      </c>
      <c r="E178" s="204" t="s">
        <v>1</v>
      </c>
      <c r="F178" s="205" t="s">
        <v>178</v>
      </c>
      <c r="G178" s="15"/>
      <c r="H178" s="206">
        <v>11.33</v>
      </c>
      <c r="I178" s="207"/>
      <c r="J178" s="15"/>
      <c r="K178" s="15"/>
      <c r="L178" s="203"/>
      <c r="M178" s="208"/>
      <c r="N178" s="209"/>
      <c r="O178" s="209"/>
      <c r="P178" s="209"/>
      <c r="Q178" s="209"/>
      <c r="R178" s="209"/>
      <c r="S178" s="209"/>
      <c r="T178" s="210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04" t="s">
        <v>174</v>
      </c>
      <c r="AU178" s="204" t="s">
        <v>172</v>
      </c>
      <c r="AV178" s="15" t="s">
        <v>171</v>
      </c>
      <c r="AW178" s="15" t="s">
        <v>30</v>
      </c>
      <c r="AX178" s="15" t="s">
        <v>82</v>
      </c>
      <c r="AY178" s="204" t="s">
        <v>164</v>
      </c>
    </row>
    <row r="179" s="12" customFormat="1" ht="22.8" customHeight="1">
      <c r="A179" s="12"/>
      <c r="B179" s="158"/>
      <c r="C179" s="12"/>
      <c r="D179" s="159" t="s">
        <v>73</v>
      </c>
      <c r="E179" s="169" t="s">
        <v>381</v>
      </c>
      <c r="F179" s="169" t="s">
        <v>382</v>
      </c>
      <c r="G179" s="12"/>
      <c r="H179" s="12"/>
      <c r="I179" s="161"/>
      <c r="J179" s="170">
        <f>BK179</f>
        <v>0</v>
      </c>
      <c r="K179" s="12"/>
      <c r="L179" s="158"/>
      <c r="M179" s="163"/>
      <c r="N179" s="164"/>
      <c r="O179" s="164"/>
      <c r="P179" s="165">
        <f>P180</f>
        <v>0</v>
      </c>
      <c r="Q179" s="164"/>
      <c r="R179" s="165">
        <f>R180</f>
        <v>4.0000000000000003E-05</v>
      </c>
      <c r="S179" s="164"/>
      <c r="T179" s="166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59" t="s">
        <v>172</v>
      </c>
      <c r="AT179" s="167" t="s">
        <v>73</v>
      </c>
      <c r="AU179" s="167" t="s">
        <v>82</v>
      </c>
      <c r="AY179" s="159" t="s">
        <v>164</v>
      </c>
      <c r="BK179" s="168">
        <f>BK180</f>
        <v>0</v>
      </c>
    </row>
    <row r="180" s="2" customFormat="1" ht="14.4" customHeight="1">
      <c r="A180" s="37"/>
      <c r="B180" s="171"/>
      <c r="C180" s="172" t="s">
        <v>282</v>
      </c>
      <c r="D180" s="172" t="s">
        <v>167</v>
      </c>
      <c r="E180" s="173" t="s">
        <v>383</v>
      </c>
      <c r="F180" s="174" t="s">
        <v>384</v>
      </c>
      <c r="G180" s="175" t="s">
        <v>385</v>
      </c>
      <c r="H180" s="176">
        <v>1</v>
      </c>
      <c r="I180" s="177"/>
      <c r="J180" s="178">
        <f>ROUND(I180*H180,2)</f>
        <v>0</v>
      </c>
      <c r="K180" s="179"/>
      <c r="L180" s="38"/>
      <c r="M180" s="180" t="s">
        <v>1</v>
      </c>
      <c r="N180" s="181" t="s">
        <v>40</v>
      </c>
      <c r="O180" s="76"/>
      <c r="P180" s="182">
        <f>O180*H180</f>
        <v>0</v>
      </c>
      <c r="Q180" s="182">
        <v>4.0000000000000003E-05</v>
      </c>
      <c r="R180" s="182">
        <f>Q180*H180</f>
        <v>4.0000000000000003E-05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120</v>
      </c>
      <c r="AT180" s="184" t="s">
        <v>167</v>
      </c>
      <c r="AU180" s="184" t="s">
        <v>172</v>
      </c>
      <c r="AY180" s="18" t="s">
        <v>164</v>
      </c>
      <c r="BE180" s="185">
        <f>IF(N180="základná",J180,0)</f>
        <v>0</v>
      </c>
      <c r="BF180" s="185">
        <f>IF(N180="znížená",J180,0)</f>
        <v>0</v>
      </c>
      <c r="BG180" s="185">
        <f>IF(N180="zákl. prenesená",J180,0)</f>
        <v>0</v>
      </c>
      <c r="BH180" s="185">
        <f>IF(N180="zníž. prenesená",J180,0)</f>
        <v>0</v>
      </c>
      <c r="BI180" s="185">
        <f>IF(N180="nulová",J180,0)</f>
        <v>0</v>
      </c>
      <c r="BJ180" s="18" t="s">
        <v>172</v>
      </c>
      <c r="BK180" s="185">
        <f>ROUND(I180*H180,2)</f>
        <v>0</v>
      </c>
      <c r="BL180" s="18" t="s">
        <v>120</v>
      </c>
      <c r="BM180" s="184" t="s">
        <v>511</v>
      </c>
    </row>
    <row r="181" s="12" customFormat="1" ht="22.8" customHeight="1">
      <c r="A181" s="12"/>
      <c r="B181" s="158"/>
      <c r="C181" s="12"/>
      <c r="D181" s="159" t="s">
        <v>73</v>
      </c>
      <c r="E181" s="169" t="s">
        <v>302</v>
      </c>
      <c r="F181" s="169" t="s">
        <v>303</v>
      </c>
      <c r="G181" s="12"/>
      <c r="H181" s="12"/>
      <c r="I181" s="161"/>
      <c r="J181" s="170">
        <f>BK181</f>
        <v>0</v>
      </c>
      <c r="K181" s="12"/>
      <c r="L181" s="158"/>
      <c r="M181" s="163"/>
      <c r="N181" s="164"/>
      <c r="O181" s="164"/>
      <c r="P181" s="165">
        <f>SUM(P182:P188)</f>
        <v>0</v>
      </c>
      <c r="Q181" s="164"/>
      <c r="R181" s="165">
        <f>SUM(R182:R188)</f>
        <v>0.028436400000000001</v>
      </c>
      <c r="S181" s="164"/>
      <c r="T181" s="166">
        <f>SUM(T182:T188)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59" t="s">
        <v>172</v>
      </c>
      <c r="AT181" s="167" t="s">
        <v>73</v>
      </c>
      <c r="AU181" s="167" t="s">
        <v>82</v>
      </c>
      <c r="AY181" s="159" t="s">
        <v>164</v>
      </c>
      <c r="BK181" s="168">
        <f>SUM(BK182:BK188)</f>
        <v>0</v>
      </c>
    </row>
    <row r="182" s="2" customFormat="1" ht="24.15" customHeight="1">
      <c r="A182" s="37"/>
      <c r="B182" s="171"/>
      <c r="C182" s="172" t="s">
        <v>287</v>
      </c>
      <c r="D182" s="172" t="s">
        <v>167</v>
      </c>
      <c r="E182" s="173" t="s">
        <v>305</v>
      </c>
      <c r="F182" s="174" t="s">
        <v>306</v>
      </c>
      <c r="G182" s="175" t="s">
        <v>170</v>
      </c>
      <c r="H182" s="176">
        <v>1.8</v>
      </c>
      <c r="I182" s="177"/>
      <c r="J182" s="178">
        <f>ROUND(I182*H182,2)</f>
        <v>0</v>
      </c>
      <c r="K182" s="179"/>
      <c r="L182" s="38"/>
      <c r="M182" s="180" t="s">
        <v>1</v>
      </c>
      <c r="N182" s="181" t="s">
        <v>40</v>
      </c>
      <c r="O182" s="76"/>
      <c r="P182" s="182">
        <f>O182*H182</f>
        <v>0</v>
      </c>
      <c r="Q182" s="182">
        <v>0.00315</v>
      </c>
      <c r="R182" s="182">
        <f>Q182*H182</f>
        <v>0.0056700000000000006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120</v>
      </c>
      <c r="AT182" s="184" t="s">
        <v>167</v>
      </c>
      <c r="AU182" s="184" t="s">
        <v>172</v>
      </c>
      <c r="AY182" s="18" t="s">
        <v>164</v>
      </c>
      <c r="BE182" s="185">
        <f>IF(N182="základná",J182,0)</f>
        <v>0</v>
      </c>
      <c r="BF182" s="185">
        <f>IF(N182="znížená",J182,0)</f>
        <v>0</v>
      </c>
      <c r="BG182" s="185">
        <f>IF(N182="zákl. prenesená",J182,0)</f>
        <v>0</v>
      </c>
      <c r="BH182" s="185">
        <f>IF(N182="zníž. prenesená",J182,0)</f>
        <v>0</v>
      </c>
      <c r="BI182" s="185">
        <f>IF(N182="nulová",J182,0)</f>
        <v>0</v>
      </c>
      <c r="BJ182" s="18" t="s">
        <v>172</v>
      </c>
      <c r="BK182" s="185">
        <f>ROUND(I182*H182,2)</f>
        <v>0</v>
      </c>
      <c r="BL182" s="18" t="s">
        <v>120</v>
      </c>
      <c r="BM182" s="184" t="s">
        <v>307</v>
      </c>
    </row>
    <row r="183" s="13" customFormat="1">
      <c r="A183" s="13"/>
      <c r="B183" s="186"/>
      <c r="C183" s="13"/>
      <c r="D183" s="187" t="s">
        <v>174</v>
      </c>
      <c r="E183" s="188" t="s">
        <v>1</v>
      </c>
      <c r="F183" s="189" t="s">
        <v>371</v>
      </c>
      <c r="G183" s="13"/>
      <c r="H183" s="190">
        <v>1.8</v>
      </c>
      <c r="I183" s="191"/>
      <c r="J183" s="13"/>
      <c r="K183" s="13"/>
      <c r="L183" s="186"/>
      <c r="M183" s="192"/>
      <c r="N183" s="193"/>
      <c r="O183" s="193"/>
      <c r="P183" s="193"/>
      <c r="Q183" s="193"/>
      <c r="R183" s="193"/>
      <c r="S183" s="193"/>
      <c r="T183" s="19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174</v>
      </c>
      <c r="AU183" s="188" t="s">
        <v>172</v>
      </c>
      <c r="AV183" s="13" t="s">
        <v>172</v>
      </c>
      <c r="AW183" s="13" t="s">
        <v>30</v>
      </c>
      <c r="AX183" s="13" t="s">
        <v>74</v>
      </c>
      <c r="AY183" s="188" t="s">
        <v>164</v>
      </c>
    </row>
    <row r="184" s="14" customFormat="1">
      <c r="A184" s="14"/>
      <c r="B184" s="195"/>
      <c r="C184" s="14"/>
      <c r="D184" s="187" t="s">
        <v>174</v>
      </c>
      <c r="E184" s="196" t="s">
        <v>1</v>
      </c>
      <c r="F184" s="197" t="s">
        <v>176</v>
      </c>
      <c r="G184" s="14"/>
      <c r="H184" s="198">
        <v>1.8</v>
      </c>
      <c r="I184" s="199"/>
      <c r="J184" s="14"/>
      <c r="K184" s="14"/>
      <c r="L184" s="195"/>
      <c r="M184" s="200"/>
      <c r="N184" s="201"/>
      <c r="O184" s="201"/>
      <c r="P184" s="201"/>
      <c r="Q184" s="201"/>
      <c r="R184" s="201"/>
      <c r="S184" s="201"/>
      <c r="T184" s="20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6" t="s">
        <v>174</v>
      </c>
      <c r="AU184" s="196" t="s">
        <v>172</v>
      </c>
      <c r="AV184" s="14" t="s">
        <v>177</v>
      </c>
      <c r="AW184" s="14" t="s">
        <v>30</v>
      </c>
      <c r="AX184" s="14" t="s">
        <v>74</v>
      </c>
      <c r="AY184" s="196" t="s">
        <v>164</v>
      </c>
    </row>
    <row r="185" s="15" customFormat="1">
      <c r="A185" s="15"/>
      <c r="B185" s="203"/>
      <c r="C185" s="15"/>
      <c r="D185" s="187" t="s">
        <v>174</v>
      </c>
      <c r="E185" s="204" t="s">
        <v>1</v>
      </c>
      <c r="F185" s="205" t="s">
        <v>178</v>
      </c>
      <c r="G185" s="15"/>
      <c r="H185" s="206">
        <v>1.8</v>
      </c>
      <c r="I185" s="207"/>
      <c r="J185" s="15"/>
      <c r="K185" s="15"/>
      <c r="L185" s="203"/>
      <c r="M185" s="208"/>
      <c r="N185" s="209"/>
      <c r="O185" s="209"/>
      <c r="P185" s="209"/>
      <c r="Q185" s="209"/>
      <c r="R185" s="209"/>
      <c r="S185" s="209"/>
      <c r="T185" s="21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4" t="s">
        <v>174</v>
      </c>
      <c r="AU185" s="204" t="s">
        <v>172</v>
      </c>
      <c r="AV185" s="15" t="s">
        <v>171</v>
      </c>
      <c r="AW185" s="15" t="s">
        <v>30</v>
      </c>
      <c r="AX185" s="15" t="s">
        <v>82</v>
      </c>
      <c r="AY185" s="204" t="s">
        <v>164</v>
      </c>
    </row>
    <row r="186" s="2" customFormat="1" ht="24.15" customHeight="1">
      <c r="A186" s="37"/>
      <c r="B186" s="171"/>
      <c r="C186" s="211" t="s">
        <v>291</v>
      </c>
      <c r="D186" s="211" t="s">
        <v>245</v>
      </c>
      <c r="E186" s="212" t="s">
        <v>309</v>
      </c>
      <c r="F186" s="213" t="s">
        <v>310</v>
      </c>
      <c r="G186" s="214" t="s">
        <v>170</v>
      </c>
      <c r="H186" s="215">
        <v>1.8360000000000001</v>
      </c>
      <c r="I186" s="216"/>
      <c r="J186" s="217">
        <f>ROUND(I186*H186,2)</f>
        <v>0</v>
      </c>
      <c r="K186" s="218"/>
      <c r="L186" s="219"/>
      <c r="M186" s="220" t="s">
        <v>1</v>
      </c>
      <c r="N186" s="221" t="s">
        <v>40</v>
      </c>
      <c r="O186" s="76"/>
      <c r="P186" s="182">
        <f>O186*H186</f>
        <v>0</v>
      </c>
      <c r="Q186" s="182">
        <v>0.0124</v>
      </c>
      <c r="R186" s="182">
        <f>Q186*H186</f>
        <v>0.022766399999999999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248</v>
      </c>
      <c r="AT186" s="184" t="s">
        <v>245</v>
      </c>
      <c r="AU186" s="184" t="s">
        <v>172</v>
      </c>
      <c r="AY186" s="18" t="s">
        <v>164</v>
      </c>
      <c r="BE186" s="185">
        <f>IF(N186="základná",J186,0)</f>
        <v>0</v>
      </c>
      <c r="BF186" s="185">
        <f>IF(N186="znížená",J186,0)</f>
        <v>0</v>
      </c>
      <c r="BG186" s="185">
        <f>IF(N186="zákl. prenesená",J186,0)</f>
        <v>0</v>
      </c>
      <c r="BH186" s="185">
        <f>IF(N186="zníž. prenesená",J186,0)</f>
        <v>0</v>
      </c>
      <c r="BI186" s="185">
        <f>IF(N186="nulová",J186,0)</f>
        <v>0</v>
      </c>
      <c r="BJ186" s="18" t="s">
        <v>172</v>
      </c>
      <c r="BK186" s="185">
        <f>ROUND(I186*H186,2)</f>
        <v>0</v>
      </c>
      <c r="BL186" s="18" t="s">
        <v>120</v>
      </c>
      <c r="BM186" s="184" t="s">
        <v>311</v>
      </c>
    </row>
    <row r="187" s="13" customFormat="1">
      <c r="A187" s="13"/>
      <c r="B187" s="186"/>
      <c r="C187" s="13"/>
      <c r="D187" s="187" t="s">
        <v>174</v>
      </c>
      <c r="E187" s="13"/>
      <c r="F187" s="189" t="s">
        <v>390</v>
      </c>
      <c r="G187" s="13"/>
      <c r="H187" s="190">
        <v>1.8360000000000001</v>
      </c>
      <c r="I187" s="191"/>
      <c r="J187" s="13"/>
      <c r="K187" s="13"/>
      <c r="L187" s="186"/>
      <c r="M187" s="192"/>
      <c r="N187" s="193"/>
      <c r="O187" s="193"/>
      <c r="P187" s="193"/>
      <c r="Q187" s="193"/>
      <c r="R187" s="193"/>
      <c r="S187" s="193"/>
      <c r="T187" s="19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8" t="s">
        <v>174</v>
      </c>
      <c r="AU187" s="188" t="s">
        <v>172</v>
      </c>
      <c r="AV187" s="13" t="s">
        <v>172</v>
      </c>
      <c r="AW187" s="13" t="s">
        <v>3</v>
      </c>
      <c r="AX187" s="13" t="s">
        <v>82</v>
      </c>
      <c r="AY187" s="188" t="s">
        <v>164</v>
      </c>
    </row>
    <row r="188" s="2" customFormat="1" ht="24.15" customHeight="1">
      <c r="A188" s="37"/>
      <c r="B188" s="171"/>
      <c r="C188" s="172" t="s">
        <v>294</v>
      </c>
      <c r="D188" s="172" t="s">
        <v>167</v>
      </c>
      <c r="E188" s="173" t="s">
        <v>313</v>
      </c>
      <c r="F188" s="174" t="s">
        <v>314</v>
      </c>
      <c r="G188" s="175" t="s">
        <v>194</v>
      </c>
      <c r="H188" s="176">
        <v>0.028000000000000001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40</v>
      </c>
      <c r="O188" s="7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120</v>
      </c>
      <c r="AT188" s="184" t="s">
        <v>167</v>
      </c>
      <c r="AU188" s="184" t="s">
        <v>172</v>
      </c>
      <c r="AY188" s="18" t="s">
        <v>164</v>
      </c>
      <c r="BE188" s="185">
        <f>IF(N188="základná",J188,0)</f>
        <v>0</v>
      </c>
      <c r="BF188" s="185">
        <f>IF(N188="znížená",J188,0)</f>
        <v>0</v>
      </c>
      <c r="BG188" s="185">
        <f>IF(N188="zákl. prenesená",J188,0)</f>
        <v>0</v>
      </c>
      <c r="BH188" s="185">
        <f>IF(N188="zníž. prenesená",J188,0)</f>
        <v>0</v>
      </c>
      <c r="BI188" s="185">
        <f>IF(N188="nulová",J188,0)</f>
        <v>0</v>
      </c>
      <c r="BJ188" s="18" t="s">
        <v>172</v>
      </c>
      <c r="BK188" s="185">
        <f>ROUND(I188*H188,2)</f>
        <v>0</v>
      </c>
      <c r="BL188" s="18" t="s">
        <v>120</v>
      </c>
      <c r="BM188" s="184" t="s">
        <v>315</v>
      </c>
    </row>
    <row r="189" s="12" customFormat="1" ht="22.8" customHeight="1">
      <c r="A189" s="12"/>
      <c r="B189" s="158"/>
      <c r="C189" s="12"/>
      <c r="D189" s="159" t="s">
        <v>73</v>
      </c>
      <c r="E189" s="169" t="s">
        <v>316</v>
      </c>
      <c r="F189" s="169" t="s">
        <v>317</v>
      </c>
      <c r="G189" s="12"/>
      <c r="H189" s="12"/>
      <c r="I189" s="161"/>
      <c r="J189" s="170">
        <f>BK189</f>
        <v>0</v>
      </c>
      <c r="K189" s="12"/>
      <c r="L189" s="158"/>
      <c r="M189" s="163"/>
      <c r="N189" s="164"/>
      <c r="O189" s="164"/>
      <c r="P189" s="165">
        <f>SUM(P190:P216)</f>
        <v>0</v>
      </c>
      <c r="Q189" s="164"/>
      <c r="R189" s="165">
        <f>SUM(R190:R216)</f>
        <v>0.047329900000000008</v>
      </c>
      <c r="S189" s="164"/>
      <c r="T189" s="166">
        <f>SUM(T190:T216)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59" t="s">
        <v>172</v>
      </c>
      <c r="AT189" s="167" t="s">
        <v>73</v>
      </c>
      <c r="AU189" s="167" t="s">
        <v>82</v>
      </c>
      <c r="AY189" s="159" t="s">
        <v>164</v>
      </c>
      <c r="BK189" s="168">
        <f>SUM(BK190:BK216)</f>
        <v>0</v>
      </c>
    </row>
    <row r="190" s="2" customFormat="1" ht="24.15" customHeight="1">
      <c r="A190" s="37"/>
      <c r="B190" s="171"/>
      <c r="C190" s="172" t="s">
        <v>298</v>
      </c>
      <c r="D190" s="172" t="s">
        <v>167</v>
      </c>
      <c r="E190" s="173" t="s">
        <v>319</v>
      </c>
      <c r="F190" s="174" t="s">
        <v>320</v>
      </c>
      <c r="G190" s="175" t="s">
        <v>170</v>
      </c>
      <c r="H190" s="176">
        <v>11.33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40</v>
      </c>
      <c r="O190" s="76"/>
      <c r="P190" s="182">
        <f>O190*H190</f>
        <v>0</v>
      </c>
      <c r="Q190" s="182">
        <v>0.00016000000000000001</v>
      </c>
      <c r="R190" s="182">
        <f>Q190*H190</f>
        <v>0.0018128000000000003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120</v>
      </c>
      <c r="AT190" s="184" t="s">
        <v>167</v>
      </c>
      <c r="AU190" s="184" t="s">
        <v>172</v>
      </c>
      <c r="AY190" s="18" t="s">
        <v>164</v>
      </c>
      <c r="BE190" s="185">
        <f>IF(N190="základná",J190,0)</f>
        <v>0</v>
      </c>
      <c r="BF190" s="185">
        <f>IF(N190="znížená",J190,0)</f>
        <v>0</v>
      </c>
      <c r="BG190" s="185">
        <f>IF(N190="zákl. prenesená",J190,0)</f>
        <v>0</v>
      </c>
      <c r="BH190" s="185">
        <f>IF(N190="zníž. prenesená",J190,0)</f>
        <v>0</v>
      </c>
      <c r="BI190" s="185">
        <f>IF(N190="nulová",J190,0)</f>
        <v>0</v>
      </c>
      <c r="BJ190" s="18" t="s">
        <v>172</v>
      </c>
      <c r="BK190" s="185">
        <f>ROUND(I190*H190,2)</f>
        <v>0</v>
      </c>
      <c r="BL190" s="18" t="s">
        <v>120</v>
      </c>
      <c r="BM190" s="184" t="s">
        <v>321</v>
      </c>
    </row>
    <row r="191" s="13" customFormat="1">
      <c r="A191" s="13"/>
      <c r="B191" s="186"/>
      <c r="C191" s="13"/>
      <c r="D191" s="187" t="s">
        <v>174</v>
      </c>
      <c r="E191" s="188" t="s">
        <v>1</v>
      </c>
      <c r="F191" s="189" t="s">
        <v>430</v>
      </c>
      <c r="G191" s="13"/>
      <c r="H191" s="190">
        <v>10.08</v>
      </c>
      <c r="I191" s="191"/>
      <c r="J191" s="13"/>
      <c r="K191" s="13"/>
      <c r="L191" s="186"/>
      <c r="M191" s="192"/>
      <c r="N191" s="193"/>
      <c r="O191" s="193"/>
      <c r="P191" s="193"/>
      <c r="Q191" s="193"/>
      <c r="R191" s="193"/>
      <c r="S191" s="193"/>
      <c r="T191" s="19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8" t="s">
        <v>174</v>
      </c>
      <c r="AU191" s="188" t="s">
        <v>172</v>
      </c>
      <c r="AV191" s="13" t="s">
        <v>172</v>
      </c>
      <c r="AW191" s="13" t="s">
        <v>30</v>
      </c>
      <c r="AX191" s="13" t="s">
        <v>74</v>
      </c>
      <c r="AY191" s="188" t="s">
        <v>164</v>
      </c>
    </row>
    <row r="192" s="14" customFormat="1">
      <c r="A192" s="14"/>
      <c r="B192" s="195"/>
      <c r="C192" s="14"/>
      <c r="D192" s="187" t="s">
        <v>174</v>
      </c>
      <c r="E192" s="196" t="s">
        <v>1</v>
      </c>
      <c r="F192" s="197" t="s">
        <v>323</v>
      </c>
      <c r="G192" s="14"/>
      <c r="H192" s="198">
        <v>10.08</v>
      </c>
      <c r="I192" s="199"/>
      <c r="J192" s="14"/>
      <c r="K192" s="14"/>
      <c r="L192" s="195"/>
      <c r="M192" s="200"/>
      <c r="N192" s="201"/>
      <c r="O192" s="201"/>
      <c r="P192" s="201"/>
      <c r="Q192" s="201"/>
      <c r="R192" s="201"/>
      <c r="S192" s="201"/>
      <c r="T192" s="20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196" t="s">
        <v>174</v>
      </c>
      <c r="AU192" s="196" t="s">
        <v>172</v>
      </c>
      <c r="AV192" s="14" t="s">
        <v>177</v>
      </c>
      <c r="AW192" s="14" t="s">
        <v>30</v>
      </c>
      <c r="AX192" s="14" t="s">
        <v>74</v>
      </c>
      <c r="AY192" s="196" t="s">
        <v>164</v>
      </c>
    </row>
    <row r="193" s="13" customFormat="1">
      <c r="A193" s="13"/>
      <c r="B193" s="186"/>
      <c r="C193" s="13"/>
      <c r="D193" s="187" t="s">
        <v>174</v>
      </c>
      <c r="E193" s="188" t="s">
        <v>1</v>
      </c>
      <c r="F193" s="189" t="s">
        <v>324</v>
      </c>
      <c r="G193" s="13"/>
      <c r="H193" s="190">
        <v>1.25</v>
      </c>
      <c r="I193" s="191"/>
      <c r="J193" s="13"/>
      <c r="K193" s="13"/>
      <c r="L193" s="186"/>
      <c r="M193" s="192"/>
      <c r="N193" s="193"/>
      <c r="O193" s="193"/>
      <c r="P193" s="193"/>
      <c r="Q193" s="193"/>
      <c r="R193" s="193"/>
      <c r="S193" s="193"/>
      <c r="T193" s="19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8" t="s">
        <v>174</v>
      </c>
      <c r="AU193" s="188" t="s">
        <v>172</v>
      </c>
      <c r="AV193" s="13" t="s">
        <v>172</v>
      </c>
      <c r="AW193" s="13" t="s">
        <v>30</v>
      </c>
      <c r="AX193" s="13" t="s">
        <v>74</v>
      </c>
      <c r="AY193" s="188" t="s">
        <v>164</v>
      </c>
    </row>
    <row r="194" s="14" customFormat="1">
      <c r="A194" s="14"/>
      <c r="B194" s="195"/>
      <c r="C194" s="14"/>
      <c r="D194" s="187" t="s">
        <v>174</v>
      </c>
      <c r="E194" s="196" t="s">
        <v>1</v>
      </c>
      <c r="F194" s="197" t="s">
        <v>325</v>
      </c>
      <c r="G194" s="14"/>
      <c r="H194" s="198">
        <v>1.25</v>
      </c>
      <c r="I194" s="199"/>
      <c r="J194" s="14"/>
      <c r="K194" s="14"/>
      <c r="L194" s="195"/>
      <c r="M194" s="200"/>
      <c r="N194" s="201"/>
      <c r="O194" s="201"/>
      <c r="P194" s="201"/>
      <c r="Q194" s="201"/>
      <c r="R194" s="201"/>
      <c r="S194" s="201"/>
      <c r="T194" s="20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196" t="s">
        <v>174</v>
      </c>
      <c r="AU194" s="196" t="s">
        <v>172</v>
      </c>
      <c r="AV194" s="14" t="s">
        <v>177</v>
      </c>
      <c r="AW194" s="14" t="s">
        <v>30</v>
      </c>
      <c r="AX194" s="14" t="s">
        <v>74</v>
      </c>
      <c r="AY194" s="196" t="s">
        <v>164</v>
      </c>
    </row>
    <row r="195" s="15" customFormat="1">
      <c r="A195" s="15"/>
      <c r="B195" s="203"/>
      <c r="C195" s="15"/>
      <c r="D195" s="187" t="s">
        <v>174</v>
      </c>
      <c r="E195" s="204" t="s">
        <v>1</v>
      </c>
      <c r="F195" s="205" t="s">
        <v>178</v>
      </c>
      <c r="G195" s="15"/>
      <c r="H195" s="206">
        <v>11.33</v>
      </c>
      <c r="I195" s="207"/>
      <c r="J195" s="15"/>
      <c r="K195" s="15"/>
      <c r="L195" s="203"/>
      <c r="M195" s="208"/>
      <c r="N195" s="209"/>
      <c r="O195" s="209"/>
      <c r="P195" s="209"/>
      <c r="Q195" s="209"/>
      <c r="R195" s="209"/>
      <c r="S195" s="209"/>
      <c r="T195" s="210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04" t="s">
        <v>174</v>
      </c>
      <c r="AU195" s="204" t="s">
        <v>172</v>
      </c>
      <c r="AV195" s="15" t="s">
        <v>171</v>
      </c>
      <c r="AW195" s="15" t="s">
        <v>30</v>
      </c>
      <c r="AX195" s="15" t="s">
        <v>82</v>
      </c>
      <c r="AY195" s="204" t="s">
        <v>164</v>
      </c>
    </row>
    <row r="196" s="2" customFormat="1" ht="24.15" customHeight="1">
      <c r="A196" s="37"/>
      <c r="B196" s="171"/>
      <c r="C196" s="172" t="s">
        <v>304</v>
      </c>
      <c r="D196" s="172" t="s">
        <v>167</v>
      </c>
      <c r="E196" s="173" t="s">
        <v>327</v>
      </c>
      <c r="F196" s="174" t="s">
        <v>391</v>
      </c>
      <c r="G196" s="175" t="s">
        <v>170</v>
      </c>
      <c r="H196" s="176">
        <v>29.579999999999998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40</v>
      </c>
      <c r="O196" s="76"/>
      <c r="P196" s="182">
        <f>O196*H196</f>
        <v>0</v>
      </c>
      <c r="Q196" s="182">
        <v>0.00040000000000000002</v>
      </c>
      <c r="R196" s="182">
        <f>Q196*H196</f>
        <v>0.011832000000000001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120</v>
      </c>
      <c r="AT196" s="184" t="s">
        <v>167</v>
      </c>
      <c r="AU196" s="184" t="s">
        <v>172</v>
      </c>
      <c r="AY196" s="18" t="s">
        <v>164</v>
      </c>
      <c r="BE196" s="185">
        <f>IF(N196="základná",J196,0)</f>
        <v>0</v>
      </c>
      <c r="BF196" s="185">
        <f>IF(N196="znížená",J196,0)</f>
        <v>0</v>
      </c>
      <c r="BG196" s="185">
        <f>IF(N196="zákl. prenesená",J196,0)</f>
        <v>0</v>
      </c>
      <c r="BH196" s="185">
        <f>IF(N196="zníž. prenesená",J196,0)</f>
        <v>0</v>
      </c>
      <c r="BI196" s="185">
        <f>IF(N196="nulová",J196,0)</f>
        <v>0</v>
      </c>
      <c r="BJ196" s="18" t="s">
        <v>172</v>
      </c>
      <c r="BK196" s="185">
        <f>ROUND(I196*H196,2)</f>
        <v>0</v>
      </c>
      <c r="BL196" s="18" t="s">
        <v>120</v>
      </c>
      <c r="BM196" s="184" t="s">
        <v>329</v>
      </c>
    </row>
    <row r="197" s="13" customFormat="1">
      <c r="A197" s="13"/>
      <c r="B197" s="186"/>
      <c r="C197" s="13"/>
      <c r="D197" s="187" t="s">
        <v>174</v>
      </c>
      <c r="E197" s="188" t="s">
        <v>1</v>
      </c>
      <c r="F197" s="189" t="s">
        <v>435</v>
      </c>
      <c r="G197" s="13"/>
      <c r="H197" s="190">
        <v>30.248999999999999</v>
      </c>
      <c r="I197" s="191"/>
      <c r="J197" s="13"/>
      <c r="K197" s="13"/>
      <c r="L197" s="186"/>
      <c r="M197" s="192"/>
      <c r="N197" s="193"/>
      <c r="O197" s="193"/>
      <c r="P197" s="193"/>
      <c r="Q197" s="193"/>
      <c r="R197" s="193"/>
      <c r="S197" s="193"/>
      <c r="T197" s="19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8" t="s">
        <v>174</v>
      </c>
      <c r="AU197" s="188" t="s">
        <v>172</v>
      </c>
      <c r="AV197" s="13" t="s">
        <v>172</v>
      </c>
      <c r="AW197" s="13" t="s">
        <v>30</v>
      </c>
      <c r="AX197" s="13" t="s">
        <v>74</v>
      </c>
      <c r="AY197" s="188" t="s">
        <v>164</v>
      </c>
    </row>
    <row r="198" s="13" customFormat="1">
      <c r="A198" s="13"/>
      <c r="B198" s="186"/>
      <c r="C198" s="13"/>
      <c r="D198" s="187" t="s">
        <v>174</v>
      </c>
      <c r="E198" s="188" t="s">
        <v>1</v>
      </c>
      <c r="F198" s="189" t="s">
        <v>436</v>
      </c>
      <c r="G198" s="13"/>
      <c r="H198" s="190">
        <v>-1.7669999999999999</v>
      </c>
      <c r="I198" s="191"/>
      <c r="J198" s="13"/>
      <c r="K198" s="13"/>
      <c r="L198" s="186"/>
      <c r="M198" s="192"/>
      <c r="N198" s="193"/>
      <c r="O198" s="193"/>
      <c r="P198" s="193"/>
      <c r="Q198" s="193"/>
      <c r="R198" s="193"/>
      <c r="S198" s="193"/>
      <c r="T198" s="19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8" t="s">
        <v>174</v>
      </c>
      <c r="AU198" s="188" t="s">
        <v>172</v>
      </c>
      <c r="AV198" s="13" t="s">
        <v>172</v>
      </c>
      <c r="AW198" s="13" t="s">
        <v>30</v>
      </c>
      <c r="AX198" s="13" t="s">
        <v>74</v>
      </c>
      <c r="AY198" s="188" t="s">
        <v>164</v>
      </c>
    </row>
    <row r="199" s="13" customFormat="1">
      <c r="A199" s="13"/>
      <c r="B199" s="186"/>
      <c r="C199" s="13"/>
      <c r="D199" s="187" t="s">
        <v>174</v>
      </c>
      <c r="E199" s="188" t="s">
        <v>1</v>
      </c>
      <c r="F199" s="189" t="s">
        <v>394</v>
      </c>
      <c r="G199" s="13"/>
      <c r="H199" s="190">
        <v>-1.0980000000000001</v>
      </c>
      <c r="I199" s="191"/>
      <c r="J199" s="13"/>
      <c r="K199" s="13"/>
      <c r="L199" s="186"/>
      <c r="M199" s="192"/>
      <c r="N199" s="193"/>
      <c r="O199" s="193"/>
      <c r="P199" s="193"/>
      <c r="Q199" s="193"/>
      <c r="R199" s="193"/>
      <c r="S199" s="193"/>
      <c r="T199" s="19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8" t="s">
        <v>174</v>
      </c>
      <c r="AU199" s="188" t="s">
        <v>172</v>
      </c>
      <c r="AV199" s="13" t="s">
        <v>172</v>
      </c>
      <c r="AW199" s="13" t="s">
        <v>30</v>
      </c>
      <c r="AX199" s="13" t="s">
        <v>74</v>
      </c>
      <c r="AY199" s="188" t="s">
        <v>164</v>
      </c>
    </row>
    <row r="200" s="13" customFormat="1">
      <c r="A200" s="13"/>
      <c r="B200" s="186"/>
      <c r="C200" s="13"/>
      <c r="D200" s="187" t="s">
        <v>174</v>
      </c>
      <c r="E200" s="188" t="s">
        <v>1</v>
      </c>
      <c r="F200" s="189" t="s">
        <v>437</v>
      </c>
      <c r="G200" s="13"/>
      <c r="H200" s="190">
        <v>2.1960000000000002</v>
      </c>
      <c r="I200" s="191"/>
      <c r="J200" s="13"/>
      <c r="K200" s="13"/>
      <c r="L200" s="186"/>
      <c r="M200" s="192"/>
      <c r="N200" s="193"/>
      <c r="O200" s="193"/>
      <c r="P200" s="193"/>
      <c r="Q200" s="193"/>
      <c r="R200" s="193"/>
      <c r="S200" s="193"/>
      <c r="T200" s="19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8" t="s">
        <v>174</v>
      </c>
      <c r="AU200" s="188" t="s">
        <v>172</v>
      </c>
      <c r="AV200" s="13" t="s">
        <v>172</v>
      </c>
      <c r="AW200" s="13" t="s">
        <v>30</v>
      </c>
      <c r="AX200" s="13" t="s">
        <v>74</v>
      </c>
      <c r="AY200" s="188" t="s">
        <v>164</v>
      </c>
    </row>
    <row r="201" s="14" customFormat="1">
      <c r="A201" s="14"/>
      <c r="B201" s="195"/>
      <c r="C201" s="14"/>
      <c r="D201" s="187" t="s">
        <v>174</v>
      </c>
      <c r="E201" s="196" t="s">
        <v>1</v>
      </c>
      <c r="F201" s="197" t="s">
        <v>176</v>
      </c>
      <c r="G201" s="14"/>
      <c r="H201" s="198">
        <v>29.580000000000002</v>
      </c>
      <c r="I201" s="199"/>
      <c r="J201" s="14"/>
      <c r="K201" s="14"/>
      <c r="L201" s="195"/>
      <c r="M201" s="200"/>
      <c r="N201" s="201"/>
      <c r="O201" s="201"/>
      <c r="P201" s="201"/>
      <c r="Q201" s="201"/>
      <c r="R201" s="201"/>
      <c r="S201" s="201"/>
      <c r="T201" s="20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196" t="s">
        <v>174</v>
      </c>
      <c r="AU201" s="196" t="s">
        <v>172</v>
      </c>
      <c r="AV201" s="14" t="s">
        <v>177</v>
      </c>
      <c r="AW201" s="14" t="s">
        <v>30</v>
      </c>
      <c r="AX201" s="14" t="s">
        <v>74</v>
      </c>
      <c r="AY201" s="196" t="s">
        <v>164</v>
      </c>
    </row>
    <row r="202" s="15" customFormat="1">
      <c r="A202" s="15"/>
      <c r="B202" s="203"/>
      <c r="C202" s="15"/>
      <c r="D202" s="187" t="s">
        <v>174</v>
      </c>
      <c r="E202" s="204" t="s">
        <v>1</v>
      </c>
      <c r="F202" s="205" t="s">
        <v>178</v>
      </c>
      <c r="G202" s="15"/>
      <c r="H202" s="206">
        <v>29.580000000000002</v>
      </c>
      <c r="I202" s="207"/>
      <c r="J202" s="15"/>
      <c r="K202" s="15"/>
      <c r="L202" s="203"/>
      <c r="M202" s="208"/>
      <c r="N202" s="209"/>
      <c r="O202" s="209"/>
      <c r="P202" s="209"/>
      <c r="Q202" s="209"/>
      <c r="R202" s="209"/>
      <c r="S202" s="209"/>
      <c r="T202" s="210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04" t="s">
        <v>174</v>
      </c>
      <c r="AU202" s="204" t="s">
        <v>172</v>
      </c>
      <c r="AV202" s="15" t="s">
        <v>171</v>
      </c>
      <c r="AW202" s="15" t="s">
        <v>30</v>
      </c>
      <c r="AX202" s="15" t="s">
        <v>82</v>
      </c>
      <c r="AY202" s="204" t="s">
        <v>164</v>
      </c>
    </row>
    <row r="203" s="2" customFormat="1" ht="24.15" customHeight="1">
      <c r="A203" s="37"/>
      <c r="B203" s="171"/>
      <c r="C203" s="172" t="s">
        <v>308</v>
      </c>
      <c r="D203" s="172" t="s">
        <v>167</v>
      </c>
      <c r="E203" s="173" t="s">
        <v>335</v>
      </c>
      <c r="F203" s="174" t="s">
        <v>336</v>
      </c>
      <c r="G203" s="175" t="s">
        <v>170</v>
      </c>
      <c r="H203" s="176">
        <v>37.911000000000001</v>
      </c>
      <c r="I203" s="177"/>
      <c r="J203" s="178">
        <f>ROUND(I203*H203,2)</f>
        <v>0</v>
      </c>
      <c r="K203" s="179"/>
      <c r="L203" s="38"/>
      <c r="M203" s="180" t="s">
        <v>1</v>
      </c>
      <c r="N203" s="181" t="s">
        <v>40</v>
      </c>
      <c r="O203" s="76"/>
      <c r="P203" s="182">
        <f>O203*H203</f>
        <v>0</v>
      </c>
      <c r="Q203" s="182">
        <v>0.00040000000000000002</v>
      </c>
      <c r="R203" s="182">
        <f>Q203*H203</f>
        <v>0.015164400000000002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120</v>
      </c>
      <c r="AT203" s="184" t="s">
        <v>167</v>
      </c>
      <c r="AU203" s="184" t="s">
        <v>172</v>
      </c>
      <c r="AY203" s="18" t="s">
        <v>164</v>
      </c>
      <c r="BE203" s="185">
        <f>IF(N203="základná",J203,0)</f>
        <v>0</v>
      </c>
      <c r="BF203" s="185">
        <f>IF(N203="znížená",J203,0)</f>
        <v>0</v>
      </c>
      <c r="BG203" s="185">
        <f>IF(N203="zákl. prenesená",J203,0)</f>
        <v>0</v>
      </c>
      <c r="BH203" s="185">
        <f>IF(N203="zníž. prenesená",J203,0)</f>
        <v>0</v>
      </c>
      <c r="BI203" s="185">
        <f>IF(N203="nulová",J203,0)</f>
        <v>0</v>
      </c>
      <c r="BJ203" s="18" t="s">
        <v>172</v>
      </c>
      <c r="BK203" s="185">
        <f>ROUND(I203*H203,2)</f>
        <v>0</v>
      </c>
      <c r="BL203" s="18" t="s">
        <v>120</v>
      </c>
      <c r="BM203" s="184" t="s">
        <v>337</v>
      </c>
    </row>
    <row r="204" s="13" customFormat="1">
      <c r="A204" s="13"/>
      <c r="B204" s="186"/>
      <c r="C204" s="13"/>
      <c r="D204" s="187" t="s">
        <v>174</v>
      </c>
      <c r="E204" s="188" t="s">
        <v>1</v>
      </c>
      <c r="F204" s="189" t="s">
        <v>438</v>
      </c>
      <c r="G204" s="13"/>
      <c r="H204" s="190">
        <v>37.911000000000001</v>
      </c>
      <c r="I204" s="191"/>
      <c r="J204" s="13"/>
      <c r="K204" s="13"/>
      <c r="L204" s="186"/>
      <c r="M204" s="192"/>
      <c r="N204" s="193"/>
      <c r="O204" s="193"/>
      <c r="P204" s="193"/>
      <c r="Q204" s="193"/>
      <c r="R204" s="193"/>
      <c r="S204" s="193"/>
      <c r="T204" s="19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8" t="s">
        <v>174</v>
      </c>
      <c r="AU204" s="188" t="s">
        <v>172</v>
      </c>
      <c r="AV204" s="13" t="s">
        <v>172</v>
      </c>
      <c r="AW204" s="13" t="s">
        <v>30</v>
      </c>
      <c r="AX204" s="13" t="s">
        <v>74</v>
      </c>
      <c r="AY204" s="188" t="s">
        <v>164</v>
      </c>
    </row>
    <row r="205" s="14" customFormat="1">
      <c r="A205" s="14"/>
      <c r="B205" s="195"/>
      <c r="C205" s="14"/>
      <c r="D205" s="187" t="s">
        <v>174</v>
      </c>
      <c r="E205" s="196" t="s">
        <v>1</v>
      </c>
      <c r="F205" s="197" t="s">
        <v>176</v>
      </c>
      <c r="G205" s="14"/>
      <c r="H205" s="198">
        <v>37.911000000000001</v>
      </c>
      <c r="I205" s="199"/>
      <c r="J205" s="14"/>
      <c r="K205" s="14"/>
      <c r="L205" s="195"/>
      <c r="M205" s="200"/>
      <c r="N205" s="201"/>
      <c r="O205" s="201"/>
      <c r="P205" s="201"/>
      <c r="Q205" s="201"/>
      <c r="R205" s="201"/>
      <c r="S205" s="201"/>
      <c r="T205" s="20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196" t="s">
        <v>174</v>
      </c>
      <c r="AU205" s="196" t="s">
        <v>172</v>
      </c>
      <c r="AV205" s="14" t="s">
        <v>177</v>
      </c>
      <c r="AW205" s="14" t="s">
        <v>30</v>
      </c>
      <c r="AX205" s="14" t="s">
        <v>74</v>
      </c>
      <c r="AY205" s="196" t="s">
        <v>164</v>
      </c>
    </row>
    <row r="206" s="15" customFormat="1">
      <c r="A206" s="15"/>
      <c r="B206" s="203"/>
      <c r="C206" s="15"/>
      <c r="D206" s="187" t="s">
        <v>174</v>
      </c>
      <c r="E206" s="204" t="s">
        <v>1</v>
      </c>
      <c r="F206" s="205" t="s">
        <v>178</v>
      </c>
      <c r="G206" s="15"/>
      <c r="H206" s="206">
        <v>37.911000000000001</v>
      </c>
      <c r="I206" s="207"/>
      <c r="J206" s="15"/>
      <c r="K206" s="15"/>
      <c r="L206" s="203"/>
      <c r="M206" s="208"/>
      <c r="N206" s="209"/>
      <c r="O206" s="209"/>
      <c r="P206" s="209"/>
      <c r="Q206" s="209"/>
      <c r="R206" s="209"/>
      <c r="S206" s="209"/>
      <c r="T206" s="210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04" t="s">
        <v>174</v>
      </c>
      <c r="AU206" s="204" t="s">
        <v>172</v>
      </c>
      <c r="AV206" s="15" t="s">
        <v>171</v>
      </c>
      <c r="AW206" s="15" t="s">
        <v>30</v>
      </c>
      <c r="AX206" s="15" t="s">
        <v>82</v>
      </c>
      <c r="AY206" s="204" t="s">
        <v>164</v>
      </c>
    </row>
    <row r="207" s="2" customFormat="1" ht="24.15" customHeight="1">
      <c r="A207" s="37"/>
      <c r="B207" s="171"/>
      <c r="C207" s="172" t="s">
        <v>248</v>
      </c>
      <c r="D207" s="172" t="s">
        <v>167</v>
      </c>
      <c r="E207" s="173" t="s">
        <v>339</v>
      </c>
      <c r="F207" s="174" t="s">
        <v>340</v>
      </c>
      <c r="G207" s="175" t="s">
        <v>170</v>
      </c>
      <c r="H207" s="176">
        <v>44.319000000000003</v>
      </c>
      <c r="I207" s="177"/>
      <c r="J207" s="178">
        <f>ROUND(I207*H207,2)</f>
        <v>0</v>
      </c>
      <c r="K207" s="179"/>
      <c r="L207" s="38"/>
      <c r="M207" s="180" t="s">
        <v>1</v>
      </c>
      <c r="N207" s="181" t="s">
        <v>40</v>
      </c>
      <c r="O207" s="76"/>
      <c r="P207" s="182">
        <f>O207*H207</f>
        <v>0</v>
      </c>
      <c r="Q207" s="182">
        <v>0.00040000000000000002</v>
      </c>
      <c r="R207" s="182">
        <f>Q207*H207</f>
        <v>0.017727600000000003</v>
      </c>
      <c r="S207" s="182">
        <v>0</v>
      </c>
      <c r="T207" s="18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4" t="s">
        <v>120</v>
      </c>
      <c r="AT207" s="184" t="s">
        <v>167</v>
      </c>
      <c r="AU207" s="184" t="s">
        <v>172</v>
      </c>
      <c r="AY207" s="18" t="s">
        <v>164</v>
      </c>
      <c r="BE207" s="185">
        <f>IF(N207="základná",J207,0)</f>
        <v>0</v>
      </c>
      <c r="BF207" s="185">
        <f>IF(N207="znížená",J207,0)</f>
        <v>0</v>
      </c>
      <c r="BG207" s="185">
        <f>IF(N207="zákl. prenesená",J207,0)</f>
        <v>0</v>
      </c>
      <c r="BH207" s="185">
        <f>IF(N207="zníž. prenesená",J207,0)</f>
        <v>0</v>
      </c>
      <c r="BI207" s="185">
        <f>IF(N207="nulová",J207,0)</f>
        <v>0</v>
      </c>
      <c r="BJ207" s="18" t="s">
        <v>172</v>
      </c>
      <c r="BK207" s="185">
        <f>ROUND(I207*H207,2)</f>
        <v>0</v>
      </c>
      <c r="BL207" s="18" t="s">
        <v>120</v>
      </c>
      <c r="BM207" s="184" t="s">
        <v>341</v>
      </c>
    </row>
    <row r="208" s="13" customFormat="1">
      <c r="A208" s="13"/>
      <c r="B208" s="186"/>
      <c r="C208" s="13"/>
      <c r="D208" s="187" t="s">
        <v>174</v>
      </c>
      <c r="E208" s="188" t="s">
        <v>1</v>
      </c>
      <c r="F208" s="189" t="s">
        <v>439</v>
      </c>
      <c r="G208" s="13"/>
      <c r="H208" s="190">
        <v>44.319000000000003</v>
      </c>
      <c r="I208" s="191"/>
      <c r="J208" s="13"/>
      <c r="K208" s="13"/>
      <c r="L208" s="186"/>
      <c r="M208" s="192"/>
      <c r="N208" s="193"/>
      <c r="O208" s="193"/>
      <c r="P208" s="193"/>
      <c r="Q208" s="193"/>
      <c r="R208" s="193"/>
      <c r="S208" s="193"/>
      <c r="T208" s="19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8" t="s">
        <v>174</v>
      </c>
      <c r="AU208" s="188" t="s">
        <v>172</v>
      </c>
      <c r="AV208" s="13" t="s">
        <v>172</v>
      </c>
      <c r="AW208" s="13" t="s">
        <v>30</v>
      </c>
      <c r="AX208" s="13" t="s">
        <v>74</v>
      </c>
      <c r="AY208" s="188" t="s">
        <v>164</v>
      </c>
    </row>
    <row r="209" s="14" customFormat="1">
      <c r="A209" s="14"/>
      <c r="B209" s="195"/>
      <c r="C209" s="14"/>
      <c r="D209" s="187" t="s">
        <v>174</v>
      </c>
      <c r="E209" s="196" t="s">
        <v>1</v>
      </c>
      <c r="F209" s="197" t="s">
        <v>176</v>
      </c>
      <c r="G209" s="14"/>
      <c r="H209" s="198">
        <v>44.319000000000003</v>
      </c>
      <c r="I209" s="199"/>
      <c r="J209" s="14"/>
      <c r="K209" s="14"/>
      <c r="L209" s="195"/>
      <c r="M209" s="200"/>
      <c r="N209" s="201"/>
      <c r="O209" s="201"/>
      <c r="P209" s="201"/>
      <c r="Q209" s="201"/>
      <c r="R209" s="201"/>
      <c r="S209" s="201"/>
      <c r="T209" s="20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96" t="s">
        <v>174</v>
      </c>
      <c r="AU209" s="196" t="s">
        <v>172</v>
      </c>
      <c r="AV209" s="14" t="s">
        <v>177</v>
      </c>
      <c r="AW209" s="14" t="s">
        <v>30</v>
      </c>
      <c r="AX209" s="14" t="s">
        <v>74</v>
      </c>
      <c r="AY209" s="196" t="s">
        <v>164</v>
      </c>
    </row>
    <row r="210" s="15" customFormat="1">
      <c r="A210" s="15"/>
      <c r="B210" s="203"/>
      <c r="C210" s="15"/>
      <c r="D210" s="187" t="s">
        <v>174</v>
      </c>
      <c r="E210" s="204" t="s">
        <v>1</v>
      </c>
      <c r="F210" s="205" t="s">
        <v>178</v>
      </c>
      <c r="G210" s="15"/>
      <c r="H210" s="206">
        <v>44.319000000000003</v>
      </c>
      <c r="I210" s="207"/>
      <c r="J210" s="15"/>
      <c r="K210" s="15"/>
      <c r="L210" s="203"/>
      <c r="M210" s="208"/>
      <c r="N210" s="209"/>
      <c r="O210" s="209"/>
      <c r="P210" s="209"/>
      <c r="Q210" s="209"/>
      <c r="R210" s="209"/>
      <c r="S210" s="209"/>
      <c r="T210" s="210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04" t="s">
        <v>174</v>
      </c>
      <c r="AU210" s="204" t="s">
        <v>172</v>
      </c>
      <c r="AV210" s="15" t="s">
        <v>171</v>
      </c>
      <c r="AW210" s="15" t="s">
        <v>30</v>
      </c>
      <c r="AX210" s="15" t="s">
        <v>82</v>
      </c>
      <c r="AY210" s="204" t="s">
        <v>164</v>
      </c>
    </row>
    <row r="211" s="2" customFormat="1" ht="14.4" customHeight="1">
      <c r="A211" s="37"/>
      <c r="B211" s="171"/>
      <c r="C211" s="172" t="s">
        <v>318</v>
      </c>
      <c r="D211" s="172" t="s">
        <v>167</v>
      </c>
      <c r="E211" s="173" t="s">
        <v>344</v>
      </c>
      <c r="F211" s="174" t="s">
        <v>345</v>
      </c>
      <c r="G211" s="175" t="s">
        <v>170</v>
      </c>
      <c r="H211" s="176">
        <v>11.33</v>
      </c>
      <c r="I211" s="177"/>
      <c r="J211" s="178">
        <f>ROUND(I211*H211,2)</f>
        <v>0</v>
      </c>
      <c r="K211" s="179"/>
      <c r="L211" s="38"/>
      <c r="M211" s="180" t="s">
        <v>1</v>
      </c>
      <c r="N211" s="181" t="s">
        <v>40</v>
      </c>
      <c r="O211" s="76"/>
      <c r="P211" s="182">
        <f>O211*H211</f>
        <v>0</v>
      </c>
      <c r="Q211" s="182">
        <v>6.9999999999999994E-05</v>
      </c>
      <c r="R211" s="182">
        <f>Q211*H211</f>
        <v>0.00079309999999999992</v>
      </c>
      <c r="S211" s="182">
        <v>0</v>
      </c>
      <c r="T211" s="18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4" t="s">
        <v>120</v>
      </c>
      <c r="AT211" s="184" t="s">
        <v>167</v>
      </c>
      <c r="AU211" s="184" t="s">
        <v>172</v>
      </c>
      <c r="AY211" s="18" t="s">
        <v>164</v>
      </c>
      <c r="BE211" s="185">
        <f>IF(N211="základná",J211,0)</f>
        <v>0</v>
      </c>
      <c r="BF211" s="185">
        <f>IF(N211="znížená",J211,0)</f>
        <v>0</v>
      </c>
      <c r="BG211" s="185">
        <f>IF(N211="zákl. prenesená",J211,0)</f>
        <v>0</v>
      </c>
      <c r="BH211" s="185">
        <f>IF(N211="zníž. prenesená",J211,0)</f>
        <v>0</v>
      </c>
      <c r="BI211" s="185">
        <f>IF(N211="nulová",J211,0)</f>
        <v>0</v>
      </c>
      <c r="BJ211" s="18" t="s">
        <v>172</v>
      </c>
      <c r="BK211" s="185">
        <f>ROUND(I211*H211,2)</f>
        <v>0</v>
      </c>
      <c r="BL211" s="18" t="s">
        <v>120</v>
      </c>
      <c r="BM211" s="184" t="s">
        <v>346</v>
      </c>
    </row>
    <row r="212" s="13" customFormat="1">
      <c r="A212" s="13"/>
      <c r="B212" s="186"/>
      <c r="C212" s="13"/>
      <c r="D212" s="187" t="s">
        <v>174</v>
      </c>
      <c r="E212" s="188" t="s">
        <v>1</v>
      </c>
      <c r="F212" s="189" t="s">
        <v>430</v>
      </c>
      <c r="G212" s="13"/>
      <c r="H212" s="190">
        <v>10.08</v>
      </c>
      <c r="I212" s="191"/>
      <c r="J212" s="13"/>
      <c r="K212" s="13"/>
      <c r="L212" s="186"/>
      <c r="M212" s="192"/>
      <c r="N212" s="193"/>
      <c r="O212" s="193"/>
      <c r="P212" s="193"/>
      <c r="Q212" s="193"/>
      <c r="R212" s="193"/>
      <c r="S212" s="193"/>
      <c r="T212" s="19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8" t="s">
        <v>174</v>
      </c>
      <c r="AU212" s="188" t="s">
        <v>172</v>
      </c>
      <c r="AV212" s="13" t="s">
        <v>172</v>
      </c>
      <c r="AW212" s="13" t="s">
        <v>30</v>
      </c>
      <c r="AX212" s="13" t="s">
        <v>74</v>
      </c>
      <c r="AY212" s="188" t="s">
        <v>164</v>
      </c>
    </row>
    <row r="213" s="14" customFormat="1">
      <c r="A213" s="14"/>
      <c r="B213" s="195"/>
      <c r="C213" s="14"/>
      <c r="D213" s="187" t="s">
        <v>174</v>
      </c>
      <c r="E213" s="196" t="s">
        <v>1</v>
      </c>
      <c r="F213" s="197" t="s">
        <v>323</v>
      </c>
      <c r="G213" s="14"/>
      <c r="H213" s="198">
        <v>10.08</v>
      </c>
      <c r="I213" s="199"/>
      <c r="J213" s="14"/>
      <c r="K213" s="14"/>
      <c r="L213" s="195"/>
      <c r="M213" s="200"/>
      <c r="N213" s="201"/>
      <c r="O213" s="201"/>
      <c r="P213" s="201"/>
      <c r="Q213" s="201"/>
      <c r="R213" s="201"/>
      <c r="S213" s="201"/>
      <c r="T213" s="20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196" t="s">
        <v>174</v>
      </c>
      <c r="AU213" s="196" t="s">
        <v>172</v>
      </c>
      <c r="AV213" s="14" t="s">
        <v>177</v>
      </c>
      <c r="AW213" s="14" t="s">
        <v>30</v>
      </c>
      <c r="AX213" s="14" t="s">
        <v>74</v>
      </c>
      <c r="AY213" s="196" t="s">
        <v>164</v>
      </c>
    </row>
    <row r="214" s="13" customFormat="1">
      <c r="A214" s="13"/>
      <c r="B214" s="186"/>
      <c r="C214" s="13"/>
      <c r="D214" s="187" t="s">
        <v>174</v>
      </c>
      <c r="E214" s="188" t="s">
        <v>1</v>
      </c>
      <c r="F214" s="189" t="s">
        <v>324</v>
      </c>
      <c r="G214" s="13"/>
      <c r="H214" s="190">
        <v>1.25</v>
      </c>
      <c r="I214" s="191"/>
      <c r="J214" s="13"/>
      <c r="K214" s="13"/>
      <c r="L214" s="186"/>
      <c r="M214" s="192"/>
      <c r="N214" s="193"/>
      <c r="O214" s="193"/>
      <c r="P214" s="193"/>
      <c r="Q214" s="193"/>
      <c r="R214" s="193"/>
      <c r="S214" s="193"/>
      <c r="T214" s="19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8" t="s">
        <v>174</v>
      </c>
      <c r="AU214" s="188" t="s">
        <v>172</v>
      </c>
      <c r="AV214" s="13" t="s">
        <v>172</v>
      </c>
      <c r="AW214" s="13" t="s">
        <v>30</v>
      </c>
      <c r="AX214" s="13" t="s">
        <v>74</v>
      </c>
      <c r="AY214" s="188" t="s">
        <v>164</v>
      </c>
    </row>
    <row r="215" s="14" customFormat="1">
      <c r="A215" s="14"/>
      <c r="B215" s="195"/>
      <c r="C215" s="14"/>
      <c r="D215" s="187" t="s">
        <v>174</v>
      </c>
      <c r="E215" s="196" t="s">
        <v>1</v>
      </c>
      <c r="F215" s="197" t="s">
        <v>325</v>
      </c>
      <c r="G215" s="14"/>
      <c r="H215" s="198">
        <v>1.25</v>
      </c>
      <c r="I215" s="199"/>
      <c r="J215" s="14"/>
      <c r="K215" s="14"/>
      <c r="L215" s="195"/>
      <c r="M215" s="200"/>
      <c r="N215" s="201"/>
      <c r="O215" s="201"/>
      <c r="P215" s="201"/>
      <c r="Q215" s="201"/>
      <c r="R215" s="201"/>
      <c r="S215" s="201"/>
      <c r="T215" s="20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6" t="s">
        <v>174</v>
      </c>
      <c r="AU215" s="196" t="s">
        <v>172</v>
      </c>
      <c r="AV215" s="14" t="s">
        <v>177</v>
      </c>
      <c r="AW215" s="14" t="s">
        <v>30</v>
      </c>
      <c r="AX215" s="14" t="s">
        <v>74</v>
      </c>
      <c r="AY215" s="196" t="s">
        <v>164</v>
      </c>
    </row>
    <row r="216" s="15" customFormat="1">
      <c r="A216" s="15"/>
      <c r="B216" s="203"/>
      <c r="C216" s="15"/>
      <c r="D216" s="187" t="s">
        <v>174</v>
      </c>
      <c r="E216" s="204" t="s">
        <v>1</v>
      </c>
      <c r="F216" s="205" t="s">
        <v>178</v>
      </c>
      <c r="G216" s="15"/>
      <c r="H216" s="206">
        <v>11.33</v>
      </c>
      <c r="I216" s="207"/>
      <c r="J216" s="15"/>
      <c r="K216" s="15"/>
      <c r="L216" s="203"/>
      <c r="M216" s="208"/>
      <c r="N216" s="209"/>
      <c r="O216" s="209"/>
      <c r="P216" s="209"/>
      <c r="Q216" s="209"/>
      <c r="R216" s="209"/>
      <c r="S216" s="209"/>
      <c r="T216" s="210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04" t="s">
        <v>174</v>
      </c>
      <c r="AU216" s="204" t="s">
        <v>172</v>
      </c>
      <c r="AV216" s="15" t="s">
        <v>171</v>
      </c>
      <c r="AW216" s="15" t="s">
        <v>30</v>
      </c>
      <c r="AX216" s="15" t="s">
        <v>82</v>
      </c>
      <c r="AY216" s="204" t="s">
        <v>164</v>
      </c>
    </row>
    <row r="217" s="12" customFormat="1" ht="22.8" customHeight="1">
      <c r="A217" s="12"/>
      <c r="B217" s="158"/>
      <c r="C217" s="12"/>
      <c r="D217" s="159" t="s">
        <v>73</v>
      </c>
      <c r="E217" s="169" t="s">
        <v>347</v>
      </c>
      <c r="F217" s="169" t="s">
        <v>348</v>
      </c>
      <c r="G217" s="12"/>
      <c r="H217" s="12"/>
      <c r="I217" s="161"/>
      <c r="J217" s="170">
        <f>BK217</f>
        <v>0</v>
      </c>
      <c r="K217" s="12"/>
      <c r="L217" s="158"/>
      <c r="M217" s="163"/>
      <c r="N217" s="164"/>
      <c r="O217" s="164"/>
      <c r="P217" s="165">
        <f>SUM(P218:P226)</f>
        <v>0</v>
      </c>
      <c r="Q217" s="164"/>
      <c r="R217" s="165">
        <f>SUM(R218:R226)</f>
        <v>0.016867649999999998</v>
      </c>
      <c r="S217" s="164"/>
      <c r="T217" s="166">
        <f>SUM(T218:T226)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59" t="s">
        <v>172</v>
      </c>
      <c r="AT217" s="167" t="s">
        <v>73</v>
      </c>
      <c r="AU217" s="167" t="s">
        <v>82</v>
      </c>
      <c r="AY217" s="159" t="s">
        <v>164</v>
      </c>
      <c r="BK217" s="168">
        <f>SUM(BK218:BK226)</f>
        <v>0</v>
      </c>
    </row>
    <row r="218" s="2" customFormat="1" ht="24.15" customHeight="1">
      <c r="A218" s="37"/>
      <c r="B218" s="171"/>
      <c r="C218" s="172" t="s">
        <v>326</v>
      </c>
      <c r="D218" s="172" t="s">
        <v>167</v>
      </c>
      <c r="E218" s="173" t="s">
        <v>350</v>
      </c>
      <c r="F218" s="174" t="s">
        <v>351</v>
      </c>
      <c r="G218" s="175" t="s">
        <v>170</v>
      </c>
      <c r="H218" s="176">
        <v>111.81</v>
      </c>
      <c r="I218" s="177"/>
      <c r="J218" s="178">
        <f>ROUND(I218*H218,2)</f>
        <v>0</v>
      </c>
      <c r="K218" s="179"/>
      <c r="L218" s="38"/>
      <c r="M218" s="180" t="s">
        <v>1</v>
      </c>
      <c r="N218" s="181" t="s">
        <v>40</v>
      </c>
      <c r="O218" s="76"/>
      <c r="P218" s="182">
        <f>O218*H218</f>
        <v>0</v>
      </c>
      <c r="Q218" s="182">
        <v>0.00010000000000000001</v>
      </c>
      <c r="R218" s="182">
        <f>Q218*H218</f>
        <v>0.011181</v>
      </c>
      <c r="S218" s="182">
        <v>0</v>
      </c>
      <c r="T218" s="18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4" t="s">
        <v>120</v>
      </c>
      <c r="AT218" s="184" t="s">
        <v>167</v>
      </c>
      <c r="AU218" s="184" t="s">
        <v>172</v>
      </c>
      <c r="AY218" s="18" t="s">
        <v>164</v>
      </c>
      <c r="BE218" s="185">
        <f>IF(N218="základná",J218,0)</f>
        <v>0</v>
      </c>
      <c r="BF218" s="185">
        <f>IF(N218="znížená",J218,0)</f>
        <v>0</v>
      </c>
      <c r="BG218" s="185">
        <f>IF(N218="zákl. prenesená",J218,0)</f>
        <v>0</v>
      </c>
      <c r="BH218" s="185">
        <f>IF(N218="zníž. prenesená",J218,0)</f>
        <v>0</v>
      </c>
      <c r="BI218" s="185">
        <f>IF(N218="nulová",J218,0)</f>
        <v>0</v>
      </c>
      <c r="BJ218" s="18" t="s">
        <v>172</v>
      </c>
      <c r="BK218" s="185">
        <f>ROUND(I218*H218,2)</f>
        <v>0</v>
      </c>
      <c r="BL218" s="18" t="s">
        <v>120</v>
      </c>
      <c r="BM218" s="184" t="s">
        <v>352</v>
      </c>
    </row>
    <row r="219" s="13" customFormat="1">
      <c r="A219" s="13"/>
      <c r="B219" s="186"/>
      <c r="C219" s="13"/>
      <c r="D219" s="187" t="s">
        <v>174</v>
      </c>
      <c r="E219" s="188" t="s">
        <v>1</v>
      </c>
      <c r="F219" s="189" t="s">
        <v>440</v>
      </c>
      <c r="G219" s="13"/>
      <c r="H219" s="190">
        <v>37.911000000000001</v>
      </c>
      <c r="I219" s="191"/>
      <c r="J219" s="13"/>
      <c r="K219" s="13"/>
      <c r="L219" s="186"/>
      <c r="M219" s="192"/>
      <c r="N219" s="193"/>
      <c r="O219" s="193"/>
      <c r="P219" s="193"/>
      <c r="Q219" s="193"/>
      <c r="R219" s="193"/>
      <c r="S219" s="193"/>
      <c r="T219" s="19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8" t="s">
        <v>174</v>
      </c>
      <c r="AU219" s="188" t="s">
        <v>172</v>
      </c>
      <c r="AV219" s="13" t="s">
        <v>172</v>
      </c>
      <c r="AW219" s="13" t="s">
        <v>30</v>
      </c>
      <c r="AX219" s="13" t="s">
        <v>74</v>
      </c>
      <c r="AY219" s="188" t="s">
        <v>164</v>
      </c>
    </row>
    <row r="220" s="13" customFormat="1">
      <c r="A220" s="13"/>
      <c r="B220" s="186"/>
      <c r="C220" s="13"/>
      <c r="D220" s="187" t="s">
        <v>174</v>
      </c>
      <c r="E220" s="188" t="s">
        <v>1</v>
      </c>
      <c r="F220" s="189" t="s">
        <v>441</v>
      </c>
      <c r="G220" s="13"/>
      <c r="H220" s="190">
        <v>73.899000000000001</v>
      </c>
      <c r="I220" s="191"/>
      <c r="J220" s="13"/>
      <c r="K220" s="13"/>
      <c r="L220" s="186"/>
      <c r="M220" s="192"/>
      <c r="N220" s="193"/>
      <c r="O220" s="193"/>
      <c r="P220" s="193"/>
      <c r="Q220" s="193"/>
      <c r="R220" s="193"/>
      <c r="S220" s="193"/>
      <c r="T220" s="19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8" t="s">
        <v>174</v>
      </c>
      <c r="AU220" s="188" t="s">
        <v>172</v>
      </c>
      <c r="AV220" s="13" t="s">
        <v>172</v>
      </c>
      <c r="AW220" s="13" t="s">
        <v>30</v>
      </c>
      <c r="AX220" s="13" t="s">
        <v>74</v>
      </c>
      <c r="AY220" s="188" t="s">
        <v>164</v>
      </c>
    </row>
    <row r="221" s="14" customFormat="1">
      <c r="A221" s="14"/>
      <c r="B221" s="195"/>
      <c r="C221" s="14"/>
      <c r="D221" s="187" t="s">
        <v>174</v>
      </c>
      <c r="E221" s="196" t="s">
        <v>1</v>
      </c>
      <c r="F221" s="197" t="s">
        <v>176</v>
      </c>
      <c r="G221" s="14"/>
      <c r="H221" s="198">
        <v>111.81</v>
      </c>
      <c r="I221" s="199"/>
      <c r="J221" s="14"/>
      <c r="K221" s="14"/>
      <c r="L221" s="195"/>
      <c r="M221" s="200"/>
      <c r="N221" s="201"/>
      <c r="O221" s="201"/>
      <c r="P221" s="201"/>
      <c r="Q221" s="201"/>
      <c r="R221" s="201"/>
      <c r="S221" s="201"/>
      <c r="T221" s="20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196" t="s">
        <v>174</v>
      </c>
      <c r="AU221" s="196" t="s">
        <v>172</v>
      </c>
      <c r="AV221" s="14" t="s">
        <v>177</v>
      </c>
      <c r="AW221" s="14" t="s">
        <v>30</v>
      </c>
      <c r="AX221" s="14" t="s">
        <v>74</v>
      </c>
      <c r="AY221" s="196" t="s">
        <v>164</v>
      </c>
    </row>
    <row r="222" s="15" customFormat="1">
      <c r="A222" s="15"/>
      <c r="B222" s="203"/>
      <c r="C222" s="15"/>
      <c r="D222" s="187" t="s">
        <v>174</v>
      </c>
      <c r="E222" s="204" t="s">
        <v>1</v>
      </c>
      <c r="F222" s="205" t="s">
        <v>178</v>
      </c>
      <c r="G222" s="15"/>
      <c r="H222" s="206">
        <v>111.81</v>
      </c>
      <c r="I222" s="207"/>
      <c r="J222" s="15"/>
      <c r="K222" s="15"/>
      <c r="L222" s="203"/>
      <c r="M222" s="208"/>
      <c r="N222" s="209"/>
      <c r="O222" s="209"/>
      <c r="P222" s="209"/>
      <c r="Q222" s="209"/>
      <c r="R222" s="209"/>
      <c r="S222" s="209"/>
      <c r="T222" s="210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04" t="s">
        <v>174</v>
      </c>
      <c r="AU222" s="204" t="s">
        <v>172</v>
      </c>
      <c r="AV222" s="15" t="s">
        <v>171</v>
      </c>
      <c r="AW222" s="15" t="s">
        <v>30</v>
      </c>
      <c r="AX222" s="15" t="s">
        <v>82</v>
      </c>
      <c r="AY222" s="204" t="s">
        <v>164</v>
      </c>
    </row>
    <row r="223" s="2" customFormat="1" ht="24.15" customHeight="1">
      <c r="A223" s="37"/>
      <c r="B223" s="171"/>
      <c r="C223" s="172" t="s">
        <v>334</v>
      </c>
      <c r="D223" s="172" t="s">
        <v>167</v>
      </c>
      <c r="E223" s="173" t="s">
        <v>356</v>
      </c>
      <c r="F223" s="174" t="s">
        <v>357</v>
      </c>
      <c r="G223" s="175" t="s">
        <v>170</v>
      </c>
      <c r="H223" s="176">
        <v>37.911000000000001</v>
      </c>
      <c r="I223" s="177"/>
      <c r="J223" s="178">
        <f>ROUND(I223*H223,2)</f>
        <v>0</v>
      </c>
      <c r="K223" s="179"/>
      <c r="L223" s="38"/>
      <c r="M223" s="180" t="s">
        <v>1</v>
      </c>
      <c r="N223" s="181" t="s">
        <v>40</v>
      </c>
      <c r="O223" s="76"/>
      <c r="P223" s="182">
        <f>O223*H223</f>
        <v>0</v>
      </c>
      <c r="Q223" s="182">
        <v>0.00014999999999999999</v>
      </c>
      <c r="R223" s="182">
        <f>Q223*H223</f>
        <v>0.0056866499999999997</v>
      </c>
      <c r="S223" s="182">
        <v>0</v>
      </c>
      <c r="T223" s="183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4" t="s">
        <v>120</v>
      </c>
      <c r="AT223" s="184" t="s">
        <v>167</v>
      </c>
      <c r="AU223" s="184" t="s">
        <v>172</v>
      </c>
      <c r="AY223" s="18" t="s">
        <v>164</v>
      </c>
      <c r="BE223" s="185">
        <f>IF(N223="základná",J223,0)</f>
        <v>0</v>
      </c>
      <c r="BF223" s="185">
        <f>IF(N223="znížená",J223,0)</f>
        <v>0</v>
      </c>
      <c r="BG223" s="185">
        <f>IF(N223="zákl. prenesená",J223,0)</f>
        <v>0</v>
      </c>
      <c r="BH223" s="185">
        <f>IF(N223="zníž. prenesená",J223,0)</f>
        <v>0</v>
      </c>
      <c r="BI223" s="185">
        <f>IF(N223="nulová",J223,0)</f>
        <v>0</v>
      </c>
      <c r="BJ223" s="18" t="s">
        <v>172</v>
      </c>
      <c r="BK223" s="185">
        <f>ROUND(I223*H223,2)</f>
        <v>0</v>
      </c>
      <c r="BL223" s="18" t="s">
        <v>120</v>
      </c>
      <c r="BM223" s="184" t="s">
        <v>358</v>
      </c>
    </row>
    <row r="224" s="13" customFormat="1">
      <c r="A224" s="13"/>
      <c r="B224" s="186"/>
      <c r="C224" s="13"/>
      <c r="D224" s="187" t="s">
        <v>174</v>
      </c>
      <c r="E224" s="188" t="s">
        <v>1</v>
      </c>
      <c r="F224" s="189" t="s">
        <v>425</v>
      </c>
      <c r="G224" s="13"/>
      <c r="H224" s="190">
        <v>37.911000000000001</v>
      </c>
      <c r="I224" s="191"/>
      <c r="J224" s="13"/>
      <c r="K224" s="13"/>
      <c r="L224" s="186"/>
      <c r="M224" s="192"/>
      <c r="N224" s="193"/>
      <c r="O224" s="193"/>
      <c r="P224" s="193"/>
      <c r="Q224" s="193"/>
      <c r="R224" s="193"/>
      <c r="S224" s="193"/>
      <c r="T224" s="19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8" t="s">
        <v>174</v>
      </c>
      <c r="AU224" s="188" t="s">
        <v>172</v>
      </c>
      <c r="AV224" s="13" t="s">
        <v>172</v>
      </c>
      <c r="AW224" s="13" t="s">
        <v>30</v>
      </c>
      <c r="AX224" s="13" t="s">
        <v>74</v>
      </c>
      <c r="AY224" s="188" t="s">
        <v>164</v>
      </c>
    </row>
    <row r="225" s="14" customFormat="1">
      <c r="A225" s="14"/>
      <c r="B225" s="195"/>
      <c r="C225" s="14"/>
      <c r="D225" s="187" t="s">
        <v>174</v>
      </c>
      <c r="E225" s="196" t="s">
        <v>1</v>
      </c>
      <c r="F225" s="197" t="s">
        <v>176</v>
      </c>
      <c r="G225" s="14"/>
      <c r="H225" s="198">
        <v>37.911000000000001</v>
      </c>
      <c r="I225" s="199"/>
      <c r="J225" s="14"/>
      <c r="K225" s="14"/>
      <c r="L225" s="195"/>
      <c r="M225" s="200"/>
      <c r="N225" s="201"/>
      <c r="O225" s="201"/>
      <c r="P225" s="201"/>
      <c r="Q225" s="201"/>
      <c r="R225" s="201"/>
      <c r="S225" s="201"/>
      <c r="T225" s="20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196" t="s">
        <v>174</v>
      </c>
      <c r="AU225" s="196" t="s">
        <v>172</v>
      </c>
      <c r="AV225" s="14" t="s">
        <v>177</v>
      </c>
      <c r="AW225" s="14" t="s">
        <v>30</v>
      </c>
      <c r="AX225" s="14" t="s">
        <v>74</v>
      </c>
      <c r="AY225" s="196" t="s">
        <v>164</v>
      </c>
    </row>
    <row r="226" s="15" customFormat="1">
      <c r="A226" s="15"/>
      <c r="B226" s="203"/>
      <c r="C226" s="15"/>
      <c r="D226" s="187" t="s">
        <v>174</v>
      </c>
      <c r="E226" s="204" t="s">
        <v>1</v>
      </c>
      <c r="F226" s="205" t="s">
        <v>178</v>
      </c>
      <c r="G226" s="15"/>
      <c r="H226" s="206">
        <v>37.911000000000001</v>
      </c>
      <c r="I226" s="207"/>
      <c r="J226" s="15"/>
      <c r="K226" s="15"/>
      <c r="L226" s="203"/>
      <c r="M226" s="208"/>
      <c r="N226" s="209"/>
      <c r="O226" s="209"/>
      <c r="P226" s="209"/>
      <c r="Q226" s="209"/>
      <c r="R226" s="209"/>
      <c r="S226" s="209"/>
      <c r="T226" s="210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04" t="s">
        <v>174</v>
      </c>
      <c r="AU226" s="204" t="s">
        <v>172</v>
      </c>
      <c r="AV226" s="15" t="s">
        <v>171</v>
      </c>
      <c r="AW226" s="15" t="s">
        <v>30</v>
      </c>
      <c r="AX226" s="15" t="s">
        <v>82</v>
      </c>
      <c r="AY226" s="204" t="s">
        <v>164</v>
      </c>
    </row>
    <row r="227" s="12" customFormat="1" ht="25.92" customHeight="1">
      <c r="A227" s="12"/>
      <c r="B227" s="158"/>
      <c r="C227" s="12"/>
      <c r="D227" s="159" t="s">
        <v>73</v>
      </c>
      <c r="E227" s="160" t="s">
        <v>245</v>
      </c>
      <c r="F227" s="160" t="s">
        <v>403</v>
      </c>
      <c r="G227" s="12"/>
      <c r="H227" s="12"/>
      <c r="I227" s="161"/>
      <c r="J227" s="162">
        <f>BK227</f>
        <v>0</v>
      </c>
      <c r="K227" s="12"/>
      <c r="L227" s="158"/>
      <c r="M227" s="163"/>
      <c r="N227" s="164"/>
      <c r="O227" s="164"/>
      <c r="P227" s="165">
        <f>P228</f>
        <v>0</v>
      </c>
      <c r="Q227" s="164"/>
      <c r="R227" s="165">
        <f>R228</f>
        <v>0.051999999999999998</v>
      </c>
      <c r="S227" s="164"/>
      <c r="T227" s="166">
        <f>T228</f>
        <v>0.02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59" t="s">
        <v>177</v>
      </c>
      <c r="AT227" s="167" t="s">
        <v>73</v>
      </c>
      <c r="AU227" s="167" t="s">
        <v>74</v>
      </c>
      <c r="AY227" s="159" t="s">
        <v>164</v>
      </c>
      <c r="BK227" s="168">
        <f>BK228</f>
        <v>0</v>
      </c>
    </row>
    <row r="228" s="12" customFormat="1" ht="22.8" customHeight="1">
      <c r="A228" s="12"/>
      <c r="B228" s="158"/>
      <c r="C228" s="12"/>
      <c r="D228" s="159" t="s">
        <v>73</v>
      </c>
      <c r="E228" s="169" t="s">
        <v>404</v>
      </c>
      <c r="F228" s="169" t="s">
        <v>405</v>
      </c>
      <c r="G228" s="12"/>
      <c r="H228" s="12"/>
      <c r="I228" s="161"/>
      <c r="J228" s="170">
        <f>BK228</f>
        <v>0</v>
      </c>
      <c r="K228" s="12"/>
      <c r="L228" s="158"/>
      <c r="M228" s="163"/>
      <c r="N228" s="164"/>
      <c r="O228" s="164"/>
      <c r="P228" s="165">
        <f>SUM(P229:P232)</f>
        <v>0</v>
      </c>
      <c r="Q228" s="164"/>
      <c r="R228" s="165">
        <f>SUM(R229:R232)</f>
        <v>0.051999999999999998</v>
      </c>
      <c r="S228" s="164"/>
      <c r="T228" s="166">
        <f>SUM(T229:T232)</f>
        <v>0.02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59" t="s">
        <v>177</v>
      </c>
      <c r="AT228" s="167" t="s">
        <v>73</v>
      </c>
      <c r="AU228" s="167" t="s">
        <v>82</v>
      </c>
      <c r="AY228" s="159" t="s">
        <v>164</v>
      </c>
      <c r="BK228" s="168">
        <f>SUM(BK229:BK232)</f>
        <v>0</v>
      </c>
    </row>
    <row r="229" s="2" customFormat="1" ht="24.15" customHeight="1">
      <c r="A229" s="37"/>
      <c r="B229" s="171"/>
      <c r="C229" s="172" t="s">
        <v>338</v>
      </c>
      <c r="D229" s="172" t="s">
        <v>167</v>
      </c>
      <c r="E229" s="173" t="s">
        <v>407</v>
      </c>
      <c r="F229" s="174" t="s">
        <v>408</v>
      </c>
      <c r="G229" s="175" t="s">
        <v>227</v>
      </c>
      <c r="H229" s="176">
        <v>4</v>
      </c>
      <c r="I229" s="177"/>
      <c r="J229" s="178">
        <f>ROUND(I229*H229,2)</f>
        <v>0</v>
      </c>
      <c r="K229" s="179"/>
      <c r="L229" s="38"/>
      <c r="M229" s="180" t="s">
        <v>1</v>
      </c>
      <c r="N229" s="181" t="s">
        <v>40</v>
      </c>
      <c r="O229" s="76"/>
      <c r="P229" s="182">
        <f>O229*H229</f>
        <v>0</v>
      </c>
      <c r="Q229" s="182">
        <v>0</v>
      </c>
      <c r="R229" s="182">
        <f>Q229*H229</f>
        <v>0</v>
      </c>
      <c r="S229" s="182">
        <v>0</v>
      </c>
      <c r="T229" s="183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4" t="s">
        <v>409</v>
      </c>
      <c r="AT229" s="184" t="s">
        <v>167</v>
      </c>
      <c r="AU229" s="184" t="s">
        <v>172</v>
      </c>
      <c r="AY229" s="18" t="s">
        <v>164</v>
      </c>
      <c r="BE229" s="185">
        <f>IF(N229="základná",J229,0)</f>
        <v>0</v>
      </c>
      <c r="BF229" s="185">
        <f>IF(N229="znížená",J229,0)</f>
        <v>0</v>
      </c>
      <c r="BG229" s="185">
        <f>IF(N229="zákl. prenesená",J229,0)</f>
        <v>0</v>
      </c>
      <c r="BH229" s="185">
        <f>IF(N229="zníž. prenesená",J229,0)</f>
        <v>0</v>
      </c>
      <c r="BI229" s="185">
        <f>IF(N229="nulová",J229,0)</f>
        <v>0</v>
      </c>
      <c r="BJ229" s="18" t="s">
        <v>172</v>
      </c>
      <c r="BK229" s="185">
        <f>ROUND(I229*H229,2)</f>
        <v>0</v>
      </c>
      <c r="BL229" s="18" t="s">
        <v>409</v>
      </c>
      <c r="BM229" s="184" t="s">
        <v>410</v>
      </c>
    </row>
    <row r="230" s="2" customFormat="1" ht="24.15" customHeight="1">
      <c r="A230" s="37"/>
      <c r="B230" s="171"/>
      <c r="C230" s="211" t="s">
        <v>343</v>
      </c>
      <c r="D230" s="211" t="s">
        <v>245</v>
      </c>
      <c r="E230" s="212" t="s">
        <v>412</v>
      </c>
      <c r="F230" s="213" t="s">
        <v>413</v>
      </c>
      <c r="G230" s="214" t="s">
        <v>227</v>
      </c>
      <c r="H230" s="215">
        <v>4</v>
      </c>
      <c r="I230" s="216"/>
      <c r="J230" s="217">
        <f>ROUND(I230*H230,2)</f>
        <v>0</v>
      </c>
      <c r="K230" s="218"/>
      <c r="L230" s="219"/>
      <c r="M230" s="220" t="s">
        <v>1</v>
      </c>
      <c r="N230" s="221" t="s">
        <v>40</v>
      </c>
      <c r="O230" s="76"/>
      <c r="P230" s="182">
        <f>O230*H230</f>
        <v>0</v>
      </c>
      <c r="Q230" s="182">
        <v>0.0064999999999999997</v>
      </c>
      <c r="R230" s="182">
        <f>Q230*H230</f>
        <v>0.025999999999999999</v>
      </c>
      <c r="S230" s="182">
        <v>0</v>
      </c>
      <c r="T230" s="18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414</v>
      </c>
      <c r="AT230" s="184" t="s">
        <v>245</v>
      </c>
      <c r="AU230" s="184" t="s">
        <v>172</v>
      </c>
      <c r="AY230" s="18" t="s">
        <v>164</v>
      </c>
      <c r="BE230" s="185">
        <f>IF(N230="základná",J230,0)</f>
        <v>0</v>
      </c>
      <c r="BF230" s="185">
        <f>IF(N230="znížená",J230,0)</f>
        <v>0</v>
      </c>
      <c r="BG230" s="185">
        <f>IF(N230="zákl. prenesená",J230,0)</f>
        <v>0</v>
      </c>
      <c r="BH230" s="185">
        <f>IF(N230="zníž. prenesená",J230,0)</f>
        <v>0</v>
      </c>
      <c r="BI230" s="185">
        <f>IF(N230="nulová",J230,0)</f>
        <v>0</v>
      </c>
      <c r="BJ230" s="18" t="s">
        <v>172</v>
      </c>
      <c r="BK230" s="185">
        <f>ROUND(I230*H230,2)</f>
        <v>0</v>
      </c>
      <c r="BL230" s="18" t="s">
        <v>414</v>
      </c>
      <c r="BM230" s="184" t="s">
        <v>415</v>
      </c>
    </row>
    <row r="231" s="2" customFormat="1" ht="24.15" customHeight="1">
      <c r="A231" s="37"/>
      <c r="B231" s="171"/>
      <c r="C231" s="211" t="s">
        <v>349</v>
      </c>
      <c r="D231" s="211" t="s">
        <v>245</v>
      </c>
      <c r="E231" s="212" t="s">
        <v>417</v>
      </c>
      <c r="F231" s="213" t="s">
        <v>418</v>
      </c>
      <c r="G231" s="214" t="s">
        <v>227</v>
      </c>
      <c r="H231" s="215">
        <v>4</v>
      </c>
      <c r="I231" s="216"/>
      <c r="J231" s="217">
        <f>ROUND(I231*H231,2)</f>
        <v>0</v>
      </c>
      <c r="K231" s="218"/>
      <c r="L231" s="219"/>
      <c r="M231" s="220" t="s">
        <v>1</v>
      </c>
      <c r="N231" s="221" t="s">
        <v>40</v>
      </c>
      <c r="O231" s="76"/>
      <c r="P231" s="182">
        <f>O231*H231</f>
        <v>0</v>
      </c>
      <c r="Q231" s="182">
        <v>0.0064999999999999997</v>
      </c>
      <c r="R231" s="182">
        <f>Q231*H231</f>
        <v>0.025999999999999999</v>
      </c>
      <c r="S231" s="182">
        <v>0</v>
      </c>
      <c r="T231" s="18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4" t="s">
        <v>414</v>
      </c>
      <c r="AT231" s="184" t="s">
        <v>245</v>
      </c>
      <c r="AU231" s="184" t="s">
        <v>172</v>
      </c>
      <c r="AY231" s="18" t="s">
        <v>164</v>
      </c>
      <c r="BE231" s="185">
        <f>IF(N231="základná",J231,0)</f>
        <v>0</v>
      </c>
      <c r="BF231" s="185">
        <f>IF(N231="znížená",J231,0)</f>
        <v>0</v>
      </c>
      <c r="BG231" s="185">
        <f>IF(N231="zákl. prenesená",J231,0)</f>
        <v>0</v>
      </c>
      <c r="BH231" s="185">
        <f>IF(N231="zníž. prenesená",J231,0)</f>
        <v>0</v>
      </c>
      <c r="BI231" s="185">
        <f>IF(N231="nulová",J231,0)</f>
        <v>0</v>
      </c>
      <c r="BJ231" s="18" t="s">
        <v>172</v>
      </c>
      <c r="BK231" s="185">
        <f>ROUND(I231*H231,2)</f>
        <v>0</v>
      </c>
      <c r="BL231" s="18" t="s">
        <v>414</v>
      </c>
      <c r="BM231" s="184" t="s">
        <v>419</v>
      </c>
    </row>
    <row r="232" s="2" customFormat="1" ht="24.15" customHeight="1">
      <c r="A232" s="37"/>
      <c r="B232" s="171"/>
      <c r="C232" s="172" t="s">
        <v>355</v>
      </c>
      <c r="D232" s="172" t="s">
        <v>167</v>
      </c>
      <c r="E232" s="173" t="s">
        <v>421</v>
      </c>
      <c r="F232" s="174" t="s">
        <v>422</v>
      </c>
      <c r="G232" s="175" t="s">
        <v>227</v>
      </c>
      <c r="H232" s="176">
        <v>4</v>
      </c>
      <c r="I232" s="177"/>
      <c r="J232" s="178">
        <f>ROUND(I232*H232,2)</f>
        <v>0</v>
      </c>
      <c r="K232" s="179"/>
      <c r="L232" s="38"/>
      <c r="M232" s="222" t="s">
        <v>1</v>
      </c>
      <c r="N232" s="223" t="s">
        <v>40</v>
      </c>
      <c r="O232" s="224"/>
      <c r="P232" s="225">
        <f>O232*H232</f>
        <v>0</v>
      </c>
      <c r="Q232" s="225">
        <v>0</v>
      </c>
      <c r="R232" s="225">
        <f>Q232*H232</f>
        <v>0</v>
      </c>
      <c r="S232" s="225">
        <v>0.0050000000000000001</v>
      </c>
      <c r="T232" s="226">
        <f>S232*H232</f>
        <v>0.02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4" t="s">
        <v>409</v>
      </c>
      <c r="AT232" s="184" t="s">
        <v>167</v>
      </c>
      <c r="AU232" s="184" t="s">
        <v>172</v>
      </c>
      <c r="AY232" s="18" t="s">
        <v>164</v>
      </c>
      <c r="BE232" s="185">
        <f>IF(N232="základná",J232,0)</f>
        <v>0</v>
      </c>
      <c r="BF232" s="185">
        <f>IF(N232="znížená",J232,0)</f>
        <v>0</v>
      </c>
      <c r="BG232" s="185">
        <f>IF(N232="zákl. prenesená",J232,0)</f>
        <v>0</v>
      </c>
      <c r="BH232" s="185">
        <f>IF(N232="zníž. prenesená",J232,0)</f>
        <v>0</v>
      </c>
      <c r="BI232" s="185">
        <f>IF(N232="nulová",J232,0)</f>
        <v>0</v>
      </c>
      <c r="BJ232" s="18" t="s">
        <v>172</v>
      </c>
      <c r="BK232" s="185">
        <f>ROUND(I232*H232,2)</f>
        <v>0</v>
      </c>
      <c r="BL232" s="18" t="s">
        <v>409</v>
      </c>
      <c r="BM232" s="184" t="s">
        <v>423</v>
      </c>
    </row>
    <row r="233" s="2" customFormat="1" ht="6.96" customHeight="1">
      <c r="A233" s="37"/>
      <c r="B233" s="59"/>
      <c r="C233" s="60"/>
      <c r="D233" s="60"/>
      <c r="E233" s="60"/>
      <c r="F233" s="60"/>
      <c r="G233" s="60"/>
      <c r="H233" s="60"/>
      <c r="I233" s="60"/>
      <c r="J233" s="60"/>
      <c r="K233" s="60"/>
      <c r="L233" s="38"/>
      <c r="M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</row>
  </sheetData>
  <autoFilter ref="C128:K232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512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ROUND(J125,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ROUND((SUM(BE125:BE190)),  2)</f>
        <v>0</v>
      </c>
      <c r="G33" s="37"/>
      <c r="H33" s="37"/>
      <c r="I33" s="127">
        <v>0.20000000000000001</v>
      </c>
      <c r="J33" s="126">
        <f>ROUND(((SUM(BE125:BE190))*I33),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ROUND((SUM(BF125:BF190)),  2)</f>
        <v>0</v>
      </c>
      <c r="G34" s="37"/>
      <c r="H34" s="37"/>
      <c r="I34" s="127">
        <v>0.20000000000000001</v>
      </c>
      <c r="J34" s="126">
        <f>ROUND(((SUM(BF125:BF190))*I34),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ROUND((SUM(BG125:BG190)),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ROUND((SUM(BH125:BH190)),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ROUND((SUM(BI125:BI190)),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15 - Trieda č.38b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J125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J126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J127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143</v>
      </c>
      <c r="E99" s="145"/>
      <c r="F99" s="145"/>
      <c r="G99" s="145"/>
      <c r="H99" s="145"/>
      <c r="I99" s="145"/>
      <c r="J99" s="146">
        <f>J139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9"/>
      <c r="C100" s="9"/>
      <c r="D100" s="140" t="s">
        <v>144</v>
      </c>
      <c r="E100" s="141"/>
      <c r="F100" s="141"/>
      <c r="G100" s="141"/>
      <c r="H100" s="141"/>
      <c r="I100" s="141"/>
      <c r="J100" s="142">
        <f>J141</f>
        <v>0</v>
      </c>
      <c r="K100" s="9"/>
      <c r="L100" s="13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3"/>
      <c r="C101" s="10"/>
      <c r="D101" s="144" t="s">
        <v>360</v>
      </c>
      <c r="E101" s="145"/>
      <c r="F101" s="145"/>
      <c r="G101" s="145"/>
      <c r="H101" s="145"/>
      <c r="I101" s="145"/>
      <c r="J101" s="146">
        <f>J142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148</v>
      </c>
      <c r="E102" s="145"/>
      <c r="F102" s="145"/>
      <c r="G102" s="145"/>
      <c r="H102" s="145"/>
      <c r="I102" s="145"/>
      <c r="J102" s="146">
        <f>J147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149</v>
      </c>
      <c r="E103" s="145"/>
      <c r="F103" s="145"/>
      <c r="G103" s="145"/>
      <c r="H103" s="145"/>
      <c r="I103" s="145"/>
      <c r="J103" s="146">
        <f>J175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39"/>
      <c r="C104" s="9"/>
      <c r="D104" s="140" t="s">
        <v>362</v>
      </c>
      <c r="E104" s="141"/>
      <c r="F104" s="141"/>
      <c r="G104" s="141"/>
      <c r="H104" s="141"/>
      <c r="I104" s="141"/>
      <c r="J104" s="142">
        <f>J185</f>
        <v>0</v>
      </c>
      <c r="K104" s="9"/>
      <c r="L104" s="13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43"/>
      <c r="C105" s="10"/>
      <c r="D105" s="144" t="s">
        <v>363</v>
      </c>
      <c r="E105" s="145"/>
      <c r="F105" s="145"/>
      <c r="G105" s="145"/>
      <c r="H105" s="145"/>
      <c r="I105" s="145"/>
      <c r="J105" s="146">
        <f>J186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150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15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3.25" customHeight="1">
      <c r="A115" s="37"/>
      <c r="B115" s="38"/>
      <c r="C115" s="37"/>
      <c r="D115" s="37"/>
      <c r="E115" s="120" t="str">
        <f>E7</f>
        <v>Stavebné opravy v triedach - SPŠ elektrotechnická, Komenského 44, 040 01 Košice</v>
      </c>
      <c r="F115" s="31"/>
      <c r="G115" s="31"/>
      <c r="H115" s="31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133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66" t="str">
        <f>E9</f>
        <v>15 - Trieda č.38b</v>
      </c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19</v>
      </c>
      <c r="D119" s="37"/>
      <c r="E119" s="37"/>
      <c r="F119" s="26" t="str">
        <f>F12</f>
        <v>Komenského 44, 040 01 Košice</v>
      </c>
      <c r="G119" s="37"/>
      <c r="H119" s="37"/>
      <c r="I119" s="31" t="s">
        <v>21</v>
      </c>
      <c r="J119" s="68" t="str">
        <f>IF(J12="","",J12)</f>
        <v>25. 10. 2020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23</v>
      </c>
      <c r="D121" s="37"/>
      <c r="E121" s="37"/>
      <c r="F121" s="26" t="str">
        <f>E15</f>
        <v xml:space="preserve"> SPŠ elektrotechnická, Komenského 44, 04001 Košice</v>
      </c>
      <c r="G121" s="37"/>
      <c r="H121" s="37"/>
      <c r="I121" s="31" t="s">
        <v>29</v>
      </c>
      <c r="J121" s="35" t="str">
        <f>E21</f>
        <v xml:space="preserve"> 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27</v>
      </c>
      <c r="D122" s="37"/>
      <c r="E122" s="37"/>
      <c r="F122" s="26" t="str">
        <f>IF(E18="","",E18)</f>
        <v>Vyplň údaj</v>
      </c>
      <c r="G122" s="37"/>
      <c r="H122" s="37"/>
      <c r="I122" s="31" t="s">
        <v>32</v>
      </c>
      <c r="J122" s="35" t="str">
        <f>E24</f>
        <v xml:space="preserve"> 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47"/>
      <c r="B124" s="148"/>
      <c r="C124" s="149" t="s">
        <v>151</v>
      </c>
      <c r="D124" s="150" t="s">
        <v>59</v>
      </c>
      <c r="E124" s="150" t="s">
        <v>55</v>
      </c>
      <c r="F124" s="150" t="s">
        <v>56</v>
      </c>
      <c r="G124" s="150" t="s">
        <v>152</v>
      </c>
      <c r="H124" s="150" t="s">
        <v>153</v>
      </c>
      <c r="I124" s="150" t="s">
        <v>154</v>
      </c>
      <c r="J124" s="151" t="s">
        <v>137</v>
      </c>
      <c r="K124" s="152" t="s">
        <v>155</v>
      </c>
      <c r="L124" s="153"/>
      <c r="M124" s="85" t="s">
        <v>1</v>
      </c>
      <c r="N124" s="86" t="s">
        <v>38</v>
      </c>
      <c r="O124" s="86" t="s">
        <v>156</v>
      </c>
      <c r="P124" s="86" t="s">
        <v>157</v>
      </c>
      <c r="Q124" s="86" t="s">
        <v>158</v>
      </c>
      <c r="R124" s="86" t="s">
        <v>159</v>
      </c>
      <c r="S124" s="86" t="s">
        <v>160</v>
      </c>
      <c r="T124" s="87" t="s">
        <v>161</v>
      </c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</row>
    <row r="125" s="2" customFormat="1" ht="22.8" customHeight="1">
      <c r="A125" s="37"/>
      <c r="B125" s="38"/>
      <c r="C125" s="92" t="s">
        <v>138</v>
      </c>
      <c r="D125" s="37"/>
      <c r="E125" s="37"/>
      <c r="F125" s="37"/>
      <c r="G125" s="37"/>
      <c r="H125" s="37"/>
      <c r="I125" s="37"/>
      <c r="J125" s="154">
        <f>BK125</f>
        <v>0</v>
      </c>
      <c r="K125" s="37"/>
      <c r="L125" s="38"/>
      <c r="M125" s="88"/>
      <c r="N125" s="72"/>
      <c r="O125" s="89"/>
      <c r="P125" s="155">
        <f>P126+P141+P185</f>
        <v>0</v>
      </c>
      <c r="Q125" s="89"/>
      <c r="R125" s="155">
        <f>R126+R141+R185</f>
        <v>0.39176105</v>
      </c>
      <c r="S125" s="89"/>
      <c r="T125" s="156">
        <f>T126+T141+T185</f>
        <v>0.02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73</v>
      </c>
      <c r="AU125" s="18" t="s">
        <v>139</v>
      </c>
      <c r="BK125" s="157">
        <f>BK126+BK141+BK185</f>
        <v>0</v>
      </c>
    </row>
    <row r="126" s="12" customFormat="1" ht="25.92" customHeight="1">
      <c r="A126" s="12"/>
      <c r="B126" s="158"/>
      <c r="C126" s="12"/>
      <c r="D126" s="159" t="s">
        <v>73</v>
      </c>
      <c r="E126" s="160" t="s">
        <v>162</v>
      </c>
      <c r="F126" s="160" t="s">
        <v>163</v>
      </c>
      <c r="G126" s="12"/>
      <c r="H126" s="12"/>
      <c r="I126" s="161"/>
      <c r="J126" s="162">
        <f>BK126</f>
        <v>0</v>
      </c>
      <c r="K126" s="12"/>
      <c r="L126" s="158"/>
      <c r="M126" s="163"/>
      <c r="N126" s="164"/>
      <c r="O126" s="164"/>
      <c r="P126" s="165">
        <f>P127+P139</f>
        <v>0</v>
      </c>
      <c r="Q126" s="164"/>
      <c r="R126" s="165">
        <f>R127+R139</f>
        <v>0.27617069999999999</v>
      </c>
      <c r="S126" s="164"/>
      <c r="T126" s="166">
        <f>T127+T139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9" t="s">
        <v>82</v>
      </c>
      <c r="AT126" s="167" t="s">
        <v>73</v>
      </c>
      <c r="AU126" s="167" t="s">
        <v>74</v>
      </c>
      <c r="AY126" s="159" t="s">
        <v>164</v>
      </c>
      <c r="BK126" s="168">
        <f>BK127+BK139</f>
        <v>0</v>
      </c>
    </row>
    <row r="127" s="12" customFormat="1" ht="22.8" customHeight="1">
      <c r="A127" s="12"/>
      <c r="B127" s="158"/>
      <c r="C127" s="12"/>
      <c r="D127" s="159" t="s">
        <v>73</v>
      </c>
      <c r="E127" s="169" t="s">
        <v>165</v>
      </c>
      <c r="F127" s="169" t="s">
        <v>166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SUM(P128:P138)</f>
        <v>0</v>
      </c>
      <c r="Q127" s="164"/>
      <c r="R127" s="165">
        <f>SUM(R128:R138)</f>
        <v>0.27617069999999999</v>
      </c>
      <c r="S127" s="164"/>
      <c r="T127" s="166">
        <f>SUM(T128:T138)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73</v>
      </c>
      <c r="AU127" s="167" t="s">
        <v>82</v>
      </c>
      <c r="AY127" s="159" t="s">
        <v>164</v>
      </c>
      <c r="BK127" s="168">
        <f>SUM(BK128:BK138)</f>
        <v>0</v>
      </c>
    </row>
    <row r="128" s="2" customFormat="1" ht="37.8" customHeight="1">
      <c r="A128" s="37"/>
      <c r="B128" s="171"/>
      <c r="C128" s="172" t="s">
        <v>82</v>
      </c>
      <c r="D128" s="172" t="s">
        <v>167</v>
      </c>
      <c r="E128" s="173" t="s">
        <v>168</v>
      </c>
      <c r="F128" s="174" t="s">
        <v>169</v>
      </c>
      <c r="G128" s="175" t="s">
        <v>170</v>
      </c>
      <c r="H128" s="176">
        <v>37.911000000000001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40</v>
      </c>
      <c r="O128" s="76"/>
      <c r="P128" s="182">
        <f>O128*H128</f>
        <v>0</v>
      </c>
      <c r="Q128" s="182">
        <v>0.00247</v>
      </c>
      <c r="R128" s="182">
        <f>Q128*H128</f>
        <v>0.093640170000000009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171</v>
      </c>
      <c r="AT128" s="184" t="s">
        <v>167</v>
      </c>
      <c r="AU128" s="184" t="s">
        <v>172</v>
      </c>
      <c r="AY128" s="18" t="s">
        <v>164</v>
      </c>
      <c r="BE128" s="185">
        <f>IF(N128="základná",J128,0)</f>
        <v>0</v>
      </c>
      <c r="BF128" s="185">
        <f>IF(N128="znížená",J128,0)</f>
        <v>0</v>
      </c>
      <c r="BG128" s="185">
        <f>IF(N128="zákl. prenesená",J128,0)</f>
        <v>0</v>
      </c>
      <c r="BH128" s="185">
        <f>IF(N128="zníž. prenesená",J128,0)</f>
        <v>0</v>
      </c>
      <c r="BI128" s="185">
        <f>IF(N128="nulová",J128,0)</f>
        <v>0</v>
      </c>
      <c r="BJ128" s="18" t="s">
        <v>172</v>
      </c>
      <c r="BK128" s="185">
        <f>ROUND(I128*H128,2)</f>
        <v>0</v>
      </c>
      <c r="BL128" s="18" t="s">
        <v>171</v>
      </c>
      <c r="BM128" s="184" t="s">
        <v>173</v>
      </c>
    </row>
    <row r="129" s="13" customFormat="1">
      <c r="A129" s="13"/>
      <c r="B129" s="186"/>
      <c r="C129" s="13"/>
      <c r="D129" s="187" t="s">
        <v>174</v>
      </c>
      <c r="E129" s="188" t="s">
        <v>1</v>
      </c>
      <c r="F129" s="189" t="s">
        <v>425</v>
      </c>
      <c r="G129" s="13"/>
      <c r="H129" s="190">
        <v>37.911000000000001</v>
      </c>
      <c r="I129" s="191"/>
      <c r="J129" s="13"/>
      <c r="K129" s="13"/>
      <c r="L129" s="186"/>
      <c r="M129" s="192"/>
      <c r="N129" s="193"/>
      <c r="O129" s="193"/>
      <c r="P129" s="193"/>
      <c r="Q129" s="193"/>
      <c r="R129" s="193"/>
      <c r="S129" s="193"/>
      <c r="T129" s="19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8" t="s">
        <v>174</v>
      </c>
      <c r="AU129" s="188" t="s">
        <v>172</v>
      </c>
      <c r="AV129" s="13" t="s">
        <v>172</v>
      </c>
      <c r="AW129" s="13" t="s">
        <v>30</v>
      </c>
      <c r="AX129" s="13" t="s">
        <v>74</v>
      </c>
      <c r="AY129" s="188" t="s">
        <v>164</v>
      </c>
    </row>
    <row r="130" s="14" customFormat="1">
      <c r="A130" s="14"/>
      <c r="B130" s="195"/>
      <c r="C130" s="14"/>
      <c r="D130" s="187" t="s">
        <v>174</v>
      </c>
      <c r="E130" s="196" t="s">
        <v>1</v>
      </c>
      <c r="F130" s="197" t="s">
        <v>176</v>
      </c>
      <c r="G130" s="14"/>
      <c r="H130" s="198">
        <v>37.911000000000001</v>
      </c>
      <c r="I130" s="199"/>
      <c r="J130" s="14"/>
      <c r="K130" s="14"/>
      <c r="L130" s="195"/>
      <c r="M130" s="200"/>
      <c r="N130" s="201"/>
      <c r="O130" s="201"/>
      <c r="P130" s="201"/>
      <c r="Q130" s="201"/>
      <c r="R130" s="201"/>
      <c r="S130" s="201"/>
      <c r="T130" s="20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196" t="s">
        <v>174</v>
      </c>
      <c r="AU130" s="196" t="s">
        <v>172</v>
      </c>
      <c r="AV130" s="14" t="s">
        <v>177</v>
      </c>
      <c r="AW130" s="14" t="s">
        <v>30</v>
      </c>
      <c r="AX130" s="14" t="s">
        <v>74</v>
      </c>
      <c r="AY130" s="196" t="s">
        <v>164</v>
      </c>
    </row>
    <row r="131" s="15" customFormat="1">
      <c r="A131" s="15"/>
      <c r="B131" s="203"/>
      <c r="C131" s="15"/>
      <c r="D131" s="187" t="s">
        <v>174</v>
      </c>
      <c r="E131" s="204" t="s">
        <v>1</v>
      </c>
      <c r="F131" s="205" t="s">
        <v>178</v>
      </c>
      <c r="G131" s="15"/>
      <c r="H131" s="206">
        <v>37.911000000000001</v>
      </c>
      <c r="I131" s="207"/>
      <c r="J131" s="15"/>
      <c r="K131" s="15"/>
      <c r="L131" s="203"/>
      <c r="M131" s="208"/>
      <c r="N131" s="209"/>
      <c r="O131" s="209"/>
      <c r="P131" s="209"/>
      <c r="Q131" s="209"/>
      <c r="R131" s="209"/>
      <c r="S131" s="209"/>
      <c r="T131" s="210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04" t="s">
        <v>174</v>
      </c>
      <c r="AU131" s="204" t="s">
        <v>172</v>
      </c>
      <c r="AV131" s="15" t="s">
        <v>171</v>
      </c>
      <c r="AW131" s="15" t="s">
        <v>30</v>
      </c>
      <c r="AX131" s="15" t="s">
        <v>82</v>
      </c>
      <c r="AY131" s="204" t="s">
        <v>164</v>
      </c>
    </row>
    <row r="132" s="2" customFormat="1" ht="24.15" customHeight="1">
      <c r="A132" s="37"/>
      <c r="B132" s="171"/>
      <c r="C132" s="172" t="s">
        <v>172</v>
      </c>
      <c r="D132" s="172" t="s">
        <v>167</v>
      </c>
      <c r="E132" s="173" t="s">
        <v>179</v>
      </c>
      <c r="F132" s="174" t="s">
        <v>180</v>
      </c>
      <c r="G132" s="175" t="s">
        <v>170</v>
      </c>
      <c r="H132" s="176">
        <v>73.899000000000001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40</v>
      </c>
      <c r="O132" s="76"/>
      <c r="P132" s="182">
        <f>O132*H132</f>
        <v>0</v>
      </c>
      <c r="Q132" s="182">
        <v>0.00247</v>
      </c>
      <c r="R132" s="182">
        <f>Q132*H132</f>
        <v>0.18253053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171</v>
      </c>
      <c r="AT132" s="184" t="s">
        <v>167</v>
      </c>
      <c r="AU132" s="184" t="s">
        <v>172</v>
      </c>
      <c r="AY132" s="18" t="s">
        <v>164</v>
      </c>
      <c r="BE132" s="185">
        <f>IF(N132="základná",J132,0)</f>
        <v>0</v>
      </c>
      <c r="BF132" s="185">
        <f>IF(N132="znížená",J132,0)</f>
        <v>0</v>
      </c>
      <c r="BG132" s="185">
        <f>IF(N132="zákl. prenesená",J132,0)</f>
        <v>0</v>
      </c>
      <c r="BH132" s="185">
        <f>IF(N132="zníž. prenesená",J132,0)</f>
        <v>0</v>
      </c>
      <c r="BI132" s="185">
        <f>IF(N132="nulová",J132,0)</f>
        <v>0</v>
      </c>
      <c r="BJ132" s="18" t="s">
        <v>172</v>
      </c>
      <c r="BK132" s="185">
        <f>ROUND(I132*H132,2)</f>
        <v>0</v>
      </c>
      <c r="BL132" s="18" t="s">
        <v>171</v>
      </c>
      <c r="BM132" s="184" t="s">
        <v>181</v>
      </c>
    </row>
    <row r="133" s="13" customFormat="1">
      <c r="A133" s="13"/>
      <c r="B133" s="186"/>
      <c r="C133" s="13"/>
      <c r="D133" s="187" t="s">
        <v>174</v>
      </c>
      <c r="E133" s="188" t="s">
        <v>1</v>
      </c>
      <c r="F133" s="189" t="s">
        <v>426</v>
      </c>
      <c r="G133" s="13"/>
      <c r="H133" s="190">
        <v>81.844999999999999</v>
      </c>
      <c r="I133" s="191"/>
      <c r="J133" s="13"/>
      <c r="K133" s="13"/>
      <c r="L133" s="186"/>
      <c r="M133" s="192"/>
      <c r="N133" s="193"/>
      <c r="O133" s="193"/>
      <c r="P133" s="193"/>
      <c r="Q133" s="193"/>
      <c r="R133" s="193"/>
      <c r="S133" s="193"/>
      <c r="T133" s="19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8" t="s">
        <v>174</v>
      </c>
      <c r="AU133" s="188" t="s">
        <v>172</v>
      </c>
      <c r="AV133" s="13" t="s">
        <v>172</v>
      </c>
      <c r="AW133" s="13" t="s">
        <v>30</v>
      </c>
      <c r="AX133" s="13" t="s">
        <v>74</v>
      </c>
      <c r="AY133" s="188" t="s">
        <v>164</v>
      </c>
    </row>
    <row r="134" s="13" customFormat="1">
      <c r="A134" s="13"/>
      <c r="B134" s="186"/>
      <c r="C134" s="13"/>
      <c r="D134" s="187" t="s">
        <v>174</v>
      </c>
      <c r="E134" s="188" t="s">
        <v>1</v>
      </c>
      <c r="F134" s="189" t="s">
        <v>427</v>
      </c>
      <c r="G134" s="13"/>
      <c r="H134" s="190">
        <v>-12.808999999999999</v>
      </c>
      <c r="I134" s="191"/>
      <c r="J134" s="13"/>
      <c r="K134" s="13"/>
      <c r="L134" s="186"/>
      <c r="M134" s="192"/>
      <c r="N134" s="193"/>
      <c r="O134" s="193"/>
      <c r="P134" s="193"/>
      <c r="Q134" s="193"/>
      <c r="R134" s="193"/>
      <c r="S134" s="193"/>
      <c r="T134" s="19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8" t="s">
        <v>174</v>
      </c>
      <c r="AU134" s="188" t="s">
        <v>172</v>
      </c>
      <c r="AV134" s="13" t="s">
        <v>172</v>
      </c>
      <c r="AW134" s="13" t="s">
        <v>30</v>
      </c>
      <c r="AX134" s="13" t="s">
        <v>74</v>
      </c>
      <c r="AY134" s="188" t="s">
        <v>164</v>
      </c>
    </row>
    <row r="135" s="13" customFormat="1">
      <c r="A135" s="13"/>
      <c r="B135" s="186"/>
      <c r="C135" s="13"/>
      <c r="D135" s="187" t="s">
        <v>174</v>
      </c>
      <c r="E135" s="188" t="s">
        <v>1</v>
      </c>
      <c r="F135" s="189" t="s">
        <v>184</v>
      </c>
      <c r="G135" s="13"/>
      <c r="H135" s="190">
        <v>-1.845</v>
      </c>
      <c r="I135" s="191"/>
      <c r="J135" s="13"/>
      <c r="K135" s="13"/>
      <c r="L135" s="186"/>
      <c r="M135" s="192"/>
      <c r="N135" s="193"/>
      <c r="O135" s="193"/>
      <c r="P135" s="193"/>
      <c r="Q135" s="193"/>
      <c r="R135" s="193"/>
      <c r="S135" s="193"/>
      <c r="T135" s="19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8" t="s">
        <v>174</v>
      </c>
      <c r="AU135" s="188" t="s">
        <v>172</v>
      </c>
      <c r="AV135" s="13" t="s">
        <v>172</v>
      </c>
      <c r="AW135" s="13" t="s">
        <v>30</v>
      </c>
      <c r="AX135" s="13" t="s">
        <v>74</v>
      </c>
      <c r="AY135" s="188" t="s">
        <v>164</v>
      </c>
    </row>
    <row r="136" s="13" customFormat="1">
      <c r="A136" s="13"/>
      <c r="B136" s="186"/>
      <c r="C136" s="13"/>
      <c r="D136" s="187" t="s">
        <v>174</v>
      </c>
      <c r="E136" s="188" t="s">
        <v>1</v>
      </c>
      <c r="F136" s="189" t="s">
        <v>428</v>
      </c>
      <c r="G136" s="13"/>
      <c r="H136" s="190">
        <v>6.7080000000000002</v>
      </c>
      <c r="I136" s="191"/>
      <c r="J136" s="13"/>
      <c r="K136" s="13"/>
      <c r="L136" s="186"/>
      <c r="M136" s="192"/>
      <c r="N136" s="193"/>
      <c r="O136" s="193"/>
      <c r="P136" s="193"/>
      <c r="Q136" s="193"/>
      <c r="R136" s="193"/>
      <c r="S136" s="193"/>
      <c r="T136" s="19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8" t="s">
        <v>174</v>
      </c>
      <c r="AU136" s="188" t="s">
        <v>172</v>
      </c>
      <c r="AV136" s="13" t="s">
        <v>172</v>
      </c>
      <c r="AW136" s="13" t="s">
        <v>30</v>
      </c>
      <c r="AX136" s="13" t="s">
        <v>74</v>
      </c>
      <c r="AY136" s="188" t="s">
        <v>164</v>
      </c>
    </row>
    <row r="137" s="14" customFormat="1">
      <c r="A137" s="14"/>
      <c r="B137" s="195"/>
      <c r="C137" s="14"/>
      <c r="D137" s="187" t="s">
        <v>174</v>
      </c>
      <c r="E137" s="196" t="s">
        <v>1</v>
      </c>
      <c r="F137" s="197" t="s">
        <v>176</v>
      </c>
      <c r="G137" s="14"/>
      <c r="H137" s="198">
        <v>73.899000000000001</v>
      </c>
      <c r="I137" s="199"/>
      <c r="J137" s="14"/>
      <c r="K137" s="14"/>
      <c r="L137" s="195"/>
      <c r="M137" s="200"/>
      <c r="N137" s="201"/>
      <c r="O137" s="201"/>
      <c r="P137" s="201"/>
      <c r="Q137" s="201"/>
      <c r="R137" s="201"/>
      <c r="S137" s="201"/>
      <c r="T137" s="20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6" t="s">
        <v>174</v>
      </c>
      <c r="AU137" s="196" t="s">
        <v>172</v>
      </c>
      <c r="AV137" s="14" t="s">
        <v>177</v>
      </c>
      <c r="AW137" s="14" t="s">
        <v>30</v>
      </c>
      <c r="AX137" s="14" t="s">
        <v>74</v>
      </c>
      <c r="AY137" s="196" t="s">
        <v>164</v>
      </c>
    </row>
    <row r="138" s="15" customFormat="1">
      <c r="A138" s="15"/>
      <c r="B138" s="203"/>
      <c r="C138" s="15"/>
      <c r="D138" s="187" t="s">
        <v>174</v>
      </c>
      <c r="E138" s="204" t="s">
        <v>1</v>
      </c>
      <c r="F138" s="205" t="s">
        <v>178</v>
      </c>
      <c r="G138" s="15"/>
      <c r="H138" s="206">
        <v>73.899000000000001</v>
      </c>
      <c r="I138" s="207"/>
      <c r="J138" s="15"/>
      <c r="K138" s="15"/>
      <c r="L138" s="203"/>
      <c r="M138" s="208"/>
      <c r="N138" s="209"/>
      <c r="O138" s="209"/>
      <c r="P138" s="209"/>
      <c r="Q138" s="209"/>
      <c r="R138" s="209"/>
      <c r="S138" s="209"/>
      <c r="T138" s="210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04" t="s">
        <v>174</v>
      </c>
      <c r="AU138" s="204" t="s">
        <v>172</v>
      </c>
      <c r="AV138" s="15" t="s">
        <v>171</v>
      </c>
      <c r="AW138" s="15" t="s">
        <v>30</v>
      </c>
      <c r="AX138" s="15" t="s">
        <v>82</v>
      </c>
      <c r="AY138" s="204" t="s">
        <v>164</v>
      </c>
    </row>
    <row r="139" s="12" customFormat="1" ht="22.8" customHeight="1">
      <c r="A139" s="12"/>
      <c r="B139" s="158"/>
      <c r="C139" s="12"/>
      <c r="D139" s="159" t="s">
        <v>73</v>
      </c>
      <c r="E139" s="169" t="s">
        <v>229</v>
      </c>
      <c r="F139" s="169" t="s">
        <v>230</v>
      </c>
      <c r="G139" s="12"/>
      <c r="H139" s="12"/>
      <c r="I139" s="161"/>
      <c r="J139" s="170">
        <f>BK139</f>
        <v>0</v>
      </c>
      <c r="K139" s="12"/>
      <c r="L139" s="158"/>
      <c r="M139" s="163"/>
      <c r="N139" s="164"/>
      <c r="O139" s="164"/>
      <c r="P139" s="165">
        <f>P140</f>
        <v>0</v>
      </c>
      <c r="Q139" s="164"/>
      <c r="R139" s="165">
        <f>R140</f>
        <v>0</v>
      </c>
      <c r="S139" s="164"/>
      <c r="T139" s="166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9" t="s">
        <v>82</v>
      </c>
      <c r="AT139" s="167" t="s">
        <v>73</v>
      </c>
      <c r="AU139" s="167" t="s">
        <v>82</v>
      </c>
      <c r="AY139" s="159" t="s">
        <v>164</v>
      </c>
      <c r="BK139" s="168">
        <f>BK140</f>
        <v>0</v>
      </c>
    </row>
    <row r="140" s="2" customFormat="1" ht="24.15" customHeight="1">
      <c r="A140" s="37"/>
      <c r="B140" s="171"/>
      <c r="C140" s="172" t="s">
        <v>177</v>
      </c>
      <c r="D140" s="172" t="s">
        <v>167</v>
      </c>
      <c r="E140" s="173" t="s">
        <v>231</v>
      </c>
      <c r="F140" s="174" t="s">
        <v>232</v>
      </c>
      <c r="G140" s="175" t="s">
        <v>194</v>
      </c>
      <c r="H140" s="176">
        <v>0.27600000000000002</v>
      </c>
      <c r="I140" s="177"/>
      <c r="J140" s="178">
        <f>ROUND(I140*H140,2)</f>
        <v>0</v>
      </c>
      <c r="K140" s="179"/>
      <c r="L140" s="38"/>
      <c r="M140" s="180" t="s">
        <v>1</v>
      </c>
      <c r="N140" s="181" t="s">
        <v>40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171</v>
      </c>
      <c r="AT140" s="184" t="s">
        <v>167</v>
      </c>
      <c r="AU140" s="184" t="s">
        <v>172</v>
      </c>
      <c r="AY140" s="18" t="s">
        <v>164</v>
      </c>
      <c r="BE140" s="185">
        <f>IF(N140="základná",J140,0)</f>
        <v>0</v>
      </c>
      <c r="BF140" s="185">
        <f>IF(N140="znížená",J140,0)</f>
        <v>0</v>
      </c>
      <c r="BG140" s="185">
        <f>IF(N140="zákl. prenesená",J140,0)</f>
        <v>0</v>
      </c>
      <c r="BH140" s="185">
        <f>IF(N140="zníž. prenesená",J140,0)</f>
        <v>0</v>
      </c>
      <c r="BI140" s="185">
        <f>IF(N140="nulová",J140,0)</f>
        <v>0</v>
      </c>
      <c r="BJ140" s="18" t="s">
        <v>172</v>
      </c>
      <c r="BK140" s="185">
        <f>ROUND(I140*H140,2)</f>
        <v>0</v>
      </c>
      <c r="BL140" s="18" t="s">
        <v>171</v>
      </c>
      <c r="BM140" s="184" t="s">
        <v>233</v>
      </c>
    </row>
    <row r="141" s="12" customFormat="1" ht="25.92" customHeight="1">
      <c r="A141" s="12"/>
      <c r="B141" s="158"/>
      <c r="C141" s="12"/>
      <c r="D141" s="159" t="s">
        <v>73</v>
      </c>
      <c r="E141" s="160" t="s">
        <v>234</v>
      </c>
      <c r="F141" s="160" t="s">
        <v>235</v>
      </c>
      <c r="G141" s="12"/>
      <c r="H141" s="12"/>
      <c r="I141" s="161"/>
      <c r="J141" s="162">
        <f>BK141</f>
        <v>0</v>
      </c>
      <c r="K141" s="12"/>
      <c r="L141" s="158"/>
      <c r="M141" s="163"/>
      <c r="N141" s="164"/>
      <c r="O141" s="164"/>
      <c r="P141" s="165">
        <f>P142+P147+P175</f>
        <v>0</v>
      </c>
      <c r="Q141" s="164"/>
      <c r="R141" s="165">
        <f>R142+R147+R175</f>
        <v>0.063590350000000004</v>
      </c>
      <c r="S141" s="164"/>
      <c r="T141" s="166">
        <f>T142+T147+T175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9" t="s">
        <v>172</v>
      </c>
      <c r="AT141" s="167" t="s">
        <v>73</v>
      </c>
      <c r="AU141" s="167" t="s">
        <v>74</v>
      </c>
      <c r="AY141" s="159" t="s">
        <v>164</v>
      </c>
      <c r="BK141" s="168">
        <f>BK142+BK147+BK175</f>
        <v>0</v>
      </c>
    </row>
    <row r="142" s="12" customFormat="1" ht="22.8" customHeight="1">
      <c r="A142" s="12"/>
      <c r="B142" s="158"/>
      <c r="C142" s="12"/>
      <c r="D142" s="159" t="s">
        <v>73</v>
      </c>
      <c r="E142" s="169" t="s">
        <v>376</v>
      </c>
      <c r="F142" s="169" t="s">
        <v>377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SUM(P143:P146)</f>
        <v>0</v>
      </c>
      <c r="Q142" s="164"/>
      <c r="R142" s="165">
        <f>SUM(R143:R146)</f>
        <v>0</v>
      </c>
      <c r="S142" s="164"/>
      <c r="T142" s="166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172</v>
      </c>
      <c r="AT142" s="167" t="s">
        <v>73</v>
      </c>
      <c r="AU142" s="167" t="s">
        <v>82</v>
      </c>
      <c r="AY142" s="159" t="s">
        <v>164</v>
      </c>
      <c r="BK142" s="168">
        <f>SUM(BK143:BK146)</f>
        <v>0</v>
      </c>
    </row>
    <row r="143" s="2" customFormat="1" ht="24.15" customHeight="1">
      <c r="A143" s="37"/>
      <c r="B143" s="171"/>
      <c r="C143" s="172" t="s">
        <v>171</v>
      </c>
      <c r="D143" s="172" t="s">
        <v>167</v>
      </c>
      <c r="E143" s="173" t="s">
        <v>378</v>
      </c>
      <c r="F143" s="174" t="s">
        <v>379</v>
      </c>
      <c r="G143" s="175" t="s">
        <v>170</v>
      </c>
      <c r="H143" s="176">
        <v>7.4400000000000004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40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120</v>
      </c>
      <c r="AT143" s="184" t="s">
        <v>167</v>
      </c>
      <c r="AU143" s="184" t="s">
        <v>172</v>
      </c>
      <c r="AY143" s="18" t="s">
        <v>164</v>
      </c>
      <c r="BE143" s="185">
        <f>IF(N143="základná",J143,0)</f>
        <v>0</v>
      </c>
      <c r="BF143" s="185">
        <f>IF(N143="znížená",J143,0)</f>
        <v>0</v>
      </c>
      <c r="BG143" s="185">
        <f>IF(N143="zákl. prenesená",J143,0)</f>
        <v>0</v>
      </c>
      <c r="BH143" s="185">
        <f>IF(N143="zníž. prenesená",J143,0)</f>
        <v>0</v>
      </c>
      <c r="BI143" s="185">
        <f>IF(N143="nulová",J143,0)</f>
        <v>0</v>
      </c>
      <c r="BJ143" s="18" t="s">
        <v>172</v>
      </c>
      <c r="BK143" s="185">
        <f>ROUND(I143*H143,2)</f>
        <v>0</v>
      </c>
      <c r="BL143" s="18" t="s">
        <v>120</v>
      </c>
      <c r="BM143" s="184" t="s">
        <v>513</v>
      </c>
    </row>
    <row r="144" s="13" customFormat="1">
      <c r="A144" s="13"/>
      <c r="B144" s="186"/>
      <c r="C144" s="13"/>
      <c r="D144" s="187" t="s">
        <v>174</v>
      </c>
      <c r="E144" s="188" t="s">
        <v>1</v>
      </c>
      <c r="F144" s="189" t="s">
        <v>444</v>
      </c>
      <c r="G144" s="13"/>
      <c r="H144" s="190">
        <v>7.4400000000000004</v>
      </c>
      <c r="I144" s="191"/>
      <c r="J144" s="13"/>
      <c r="K144" s="13"/>
      <c r="L144" s="186"/>
      <c r="M144" s="192"/>
      <c r="N144" s="193"/>
      <c r="O144" s="193"/>
      <c r="P144" s="193"/>
      <c r="Q144" s="193"/>
      <c r="R144" s="193"/>
      <c r="S144" s="193"/>
      <c r="T144" s="19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8" t="s">
        <v>174</v>
      </c>
      <c r="AU144" s="188" t="s">
        <v>172</v>
      </c>
      <c r="AV144" s="13" t="s">
        <v>172</v>
      </c>
      <c r="AW144" s="13" t="s">
        <v>30</v>
      </c>
      <c r="AX144" s="13" t="s">
        <v>74</v>
      </c>
      <c r="AY144" s="188" t="s">
        <v>164</v>
      </c>
    </row>
    <row r="145" s="14" customFormat="1">
      <c r="A145" s="14"/>
      <c r="B145" s="195"/>
      <c r="C145" s="14"/>
      <c r="D145" s="187" t="s">
        <v>174</v>
      </c>
      <c r="E145" s="196" t="s">
        <v>1</v>
      </c>
      <c r="F145" s="197" t="s">
        <v>323</v>
      </c>
      <c r="G145" s="14"/>
      <c r="H145" s="198">
        <v>7.4400000000000004</v>
      </c>
      <c r="I145" s="199"/>
      <c r="J145" s="14"/>
      <c r="K145" s="14"/>
      <c r="L145" s="195"/>
      <c r="M145" s="200"/>
      <c r="N145" s="201"/>
      <c r="O145" s="201"/>
      <c r="P145" s="201"/>
      <c r="Q145" s="201"/>
      <c r="R145" s="201"/>
      <c r="S145" s="201"/>
      <c r="T145" s="20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6" t="s">
        <v>174</v>
      </c>
      <c r="AU145" s="196" t="s">
        <v>172</v>
      </c>
      <c r="AV145" s="14" t="s">
        <v>177</v>
      </c>
      <c r="AW145" s="14" t="s">
        <v>30</v>
      </c>
      <c r="AX145" s="14" t="s">
        <v>74</v>
      </c>
      <c r="AY145" s="196" t="s">
        <v>164</v>
      </c>
    </row>
    <row r="146" s="15" customFormat="1">
      <c r="A146" s="15"/>
      <c r="B146" s="203"/>
      <c r="C146" s="15"/>
      <c r="D146" s="187" t="s">
        <v>174</v>
      </c>
      <c r="E146" s="204" t="s">
        <v>1</v>
      </c>
      <c r="F146" s="205" t="s">
        <v>178</v>
      </c>
      <c r="G146" s="15"/>
      <c r="H146" s="206">
        <v>7.4400000000000004</v>
      </c>
      <c r="I146" s="207"/>
      <c r="J146" s="15"/>
      <c r="K146" s="15"/>
      <c r="L146" s="203"/>
      <c r="M146" s="208"/>
      <c r="N146" s="209"/>
      <c r="O146" s="209"/>
      <c r="P146" s="209"/>
      <c r="Q146" s="209"/>
      <c r="R146" s="209"/>
      <c r="S146" s="209"/>
      <c r="T146" s="210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04" t="s">
        <v>174</v>
      </c>
      <c r="AU146" s="204" t="s">
        <v>172</v>
      </c>
      <c r="AV146" s="15" t="s">
        <v>171</v>
      </c>
      <c r="AW146" s="15" t="s">
        <v>30</v>
      </c>
      <c r="AX146" s="15" t="s">
        <v>82</v>
      </c>
      <c r="AY146" s="204" t="s">
        <v>164</v>
      </c>
    </row>
    <row r="147" s="12" customFormat="1" ht="22.8" customHeight="1">
      <c r="A147" s="12"/>
      <c r="B147" s="158"/>
      <c r="C147" s="12"/>
      <c r="D147" s="159" t="s">
        <v>73</v>
      </c>
      <c r="E147" s="169" t="s">
        <v>316</v>
      </c>
      <c r="F147" s="169" t="s">
        <v>317</v>
      </c>
      <c r="G147" s="12"/>
      <c r="H147" s="12"/>
      <c r="I147" s="161"/>
      <c r="J147" s="170">
        <f>BK147</f>
        <v>0</v>
      </c>
      <c r="K147" s="12"/>
      <c r="L147" s="158"/>
      <c r="M147" s="163"/>
      <c r="N147" s="164"/>
      <c r="O147" s="164"/>
      <c r="P147" s="165">
        <f>SUM(P148:P174)</f>
        <v>0</v>
      </c>
      <c r="Q147" s="164"/>
      <c r="R147" s="165">
        <f>SUM(R148:R174)</f>
        <v>0.046722700000000006</v>
      </c>
      <c r="S147" s="164"/>
      <c r="T147" s="166">
        <f>SUM(T148:T174)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59" t="s">
        <v>172</v>
      </c>
      <c r="AT147" s="167" t="s">
        <v>73</v>
      </c>
      <c r="AU147" s="167" t="s">
        <v>82</v>
      </c>
      <c r="AY147" s="159" t="s">
        <v>164</v>
      </c>
      <c r="BK147" s="168">
        <f>SUM(BK148:BK174)</f>
        <v>0</v>
      </c>
    </row>
    <row r="148" s="2" customFormat="1" ht="24.15" customHeight="1">
      <c r="A148" s="37"/>
      <c r="B148" s="171"/>
      <c r="C148" s="172" t="s">
        <v>196</v>
      </c>
      <c r="D148" s="172" t="s">
        <v>167</v>
      </c>
      <c r="E148" s="173" t="s">
        <v>319</v>
      </c>
      <c r="F148" s="174" t="s">
        <v>320</v>
      </c>
      <c r="G148" s="175" t="s">
        <v>170</v>
      </c>
      <c r="H148" s="176">
        <v>8.6899999999999995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40</v>
      </c>
      <c r="O148" s="76"/>
      <c r="P148" s="182">
        <f>O148*H148</f>
        <v>0</v>
      </c>
      <c r="Q148" s="182">
        <v>0.00016000000000000001</v>
      </c>
      <c r="R148" s="182">
        <f>Q148*H148</f>
        <v>0.0013904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120</v>
      </c>
      <c r="AT148" s="184" t="s">
        <v>167</v>
      </c>
      <c r="AU148" s="184" t="s">
        <v>172</v>
      </c>
      <c r="AY148" s="18" t="s">
        <v>164</v>
      </c>
      <c r="BE148" s="185">
        <f>IF(N148="základná",J148,0)</f>
        <v>0</v>
      </c>
      <c r="BF148" s="185">
        <f>IF(N148="znížená",J148,0)</f>
        <v>0</v>
      </c>
      <c r="BG148" s="185">
        <f>IF(N148="zákl. prenesená",J148,0)</f>
        <v>0</v>
      </c>
      <c r="BH148" s="185">
        <f>IF(N148="zníž. prenesená",J148,0)</f>
        <v>0</v>
      </c>
      <c r="BI148" s="185">
        <f>IF(N148="nulová",J148,0)</f>
        <v>0</v>
      </c>
      <c r="BJ148" s="18" t="s">
        <v>172</v>
      </c>
      <c r="BK148" s="185">
        <f>ROUND(I148*H148,2)</f>
        <v>0</v>
      </c>
      <c r="BL148" s="18" t="s">
        <v>120</v>
      </c>
      <c r="BM148" s="184" t="s">
        <v>321</v>
      </c>
    </row>
    <row r="149" s="13" customFormat="1">
      <c r="A149" s="13"/>
      <c r="B149" s="186"/>
      <c r="C149" s="13"/>
      <c r="D149" s="187" t="s">
        <v>174</v>
      </c>
      <c r="E149" s="188" t="s">
        <v>1</v>
      </c>
      <c r="F149" s="189" t="s">
        <v>444</v>
      </c>
      <c r="G149" s="13"/>
      <c r="H149" s="190">
        <v>7.4400000000000004</v>
      </c>
      <c r="I149" s="191"/>
      <c r="J149" s="13"/>
      <c r="K149" s="13"/>
      <c r="L149" s="186"/>
      <c r="M149" s="192"/>
      <c r="N149" s="193"/>
      <c r="O149" s="193"/>
      <c r="P149" s="193"/>
      <c r="Q149" s="193"/>
      <c r="R149" s="193"/>
      <c r="S149" s="193"/>
      <c r="T149" s="19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8" t="s">
        <v>174</v>
      </c>
      <c r="AU149" s="188" t="s">
        <v>172</v>
      </c>
      <c r="AV149" s="13" t="s">
        <v>172</v>
      </c>
      <c r="AW149" s="13" t="s">
        <v>30</v>
      </c>
      <c r="AX149" s="13" t="s">
        <v>74</v>
      </c>
      <c r="AY149" s="188" t="s">
        <v>164</v>
      </c>
    </row>
    <row r="150" s="14" customFormat="1">
      <c r="A150" s="14"/>
      <c r="B150" s="195"/>
      <c r="C150" s="14"/>
      <c r="D150" s="187" t="s">
        <v>174</v>
      </c>
      <c r="E150" s="196" t="s">
        <v>1</v>
      </c>
      <c r="F150" s="197" t="s">
        <v>323</v>
      </c>
      <c r="G150" s="14"/>
      <c r="H150" s="198">
        <v>7.4400000000000004</v>
      </c>
      <c r="I150" s="199"/>
      <c r="J150" s="14"/>
      <c r="K150" s="14"/>
      <c r="L150" s="195"/>
      <c r="M150" s="200"/>
      <c r="N150" s="201"/>
      <c r="O150" s="201"/>
      <c r="P150" s="201"/>
      <c r="Q150" s="201"/>
      <c r="R150" s="201"/>
      <c r="S150" s="201"/>
      <c r="T150" s="20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196" t="s">
        <v>174</v>
      </c>
      <c r="AU150" s="196" t="s">
        <v>172</v>
      </c>
      <c r="AV150" s="14" t="s">
        <v>177</v>
      </c>
      <c r="AW150" s="14" t="s">
        <v>30</v>
      </c>
      <c r="AX150" s="14" t="s">
        <v>74</v>
      </c>
      <c r="AY150" s="196" t="s">
        <v>164</v>
      </c>
    </row>
    <row r="151" s="13" customFormat="1">
      <c r="A151" s="13"/>
      <c r="B151" s="186"/>
      <c r="C151" s="13"/>
      <c r="D151" s="187" t="s">
        <v>174</v>
      </c>
      <c r="E151" s="188" t="s">
        <v>1</v>
      </c>
      <c r="F151" s="189" t="s">
        <v>324</v>
      </c>
      <c r="G151" s="13"/>
      <c r="H151" s="190">
        <v>1.25</v>
      </c>
      <c r="I151" s="191"/>
      <c r="J151" s="13"/>
      <c r="K151" s="13"/>
      <c r="L151" s="186"/>
      <c r="M151" s="192"/>
      <c r="N151" s="193"/>
      <c r="O151" s="193"/>
      <c r="P151" s="193"/>
      <c r="Q151" s="193"/>
      <c r="R151" s="193"/>
      <c r="S151" s="193"/>
      <c r="T151" s="19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8" t="s">
        <v>174</v>
      </c>
      <c r="AU151" s="188" t="s">
        <v>172</v>
      </c>
      <c r="AV151" s="13" t="s">
        <v>172</v>
      </c>
      <c r="AW151" s="13" t="s">
        <v>30</v>
      </c>
      <c r="AX151" s="13" t="s">
        <v>74</v>
      </c>
      <c r="AY151" s="188" t="s">
        <v>164</v>
      </c>
    </row>
    <row r="152" s="14" customFormat="1">
      <c r="A152" s="14"/>
      <c r="B152" s="195"/>
      <c r="C152" s="14"/>
      <c r="D152" s="187" t="s">
        <v>174</v>
      </c>
      <c r="E152" s="196" t="s">
        <v>1</v>
      </c>
      <c r="F152" s="197" t="s">
        <v>325</v>
      </c>
      <c r="G152" s="14"/>
      <c r="H152" s="198">
        <v>1.25</v>
      </c>
      <c r="I152" s="199"/>
      <c r="J152" s="14"/>
      <c r="K152" s="14"/>
      <c r="L152" s="195"/>
      <c r="M152" s="200"/>
      <c r="N152" s="201"/>
      <c r="O152" s="201"/>
      <c r="P152" s="201"/>
      <c r="Q152" s="201"/>
      <c r="R152" s="201"/>
      <c r="S152" s="201"/>
      <c r="T152" s="20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96" t="s">
        <v>174</v>
      </c>
      <c r="AU152" s="196" t="s">
        <v>172</v>
      </c>
      <c r="AV152" s="14" t="s">
        <v>177</v>
      </c>
      <c r="AW152" s="14" t="s">
        <v>30</v>
      </c>
      <c r="AX152" s="14" t="s">
        <v>74</v>
      </c>
      <c r="AY152" s="196" t="s">
        <v>164</v>
      </c>
    </row>
    <row r="153" s="15" customFormat="1">
      <c r="A153" s="15"/>
      <c r="B153" s="203"/>
      <c r="C153" s="15"/>
      <c r="D153" s="187" t="s">
        <v>174</v>
      </c>
      <c r="E153" s="204" t="s">
        <v>1</v>
      </c>
      <c r="F153" s="205" t="s">
        <v>178</v>
      </c>
      <c r="G153" s="15"/>
      <c r="H153" s="206">
        <v>8.6900000000000013</v>
      </c>
      <c r="I153" s="207"/>
      <c r="J153" s="15"/>
      <c r="K153" s="15"/>
      <c r="L153" s="203"/>
      <c r="M153" s="208"/>
      <c r="N153" s="209"/>
      <c r="O153" s="209"/>
      <c r="P153" s="209"/>
      <c r="Q153" s="209"/>
      <c r="R153" s="209"/>
      <c r="S153" s="209"/>
      <c r="T153" s="21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04" t="s">
        <v>174</v>
      </c>
      <c r="AU153" s="204" t="s">
        <v>172</v>
      </c>
      <c r="AV153" s="15" t="s">
        <v>171</v>
      </c>
      <c r="AW153" s="15" t="s">
        <v>30</v>
      </c>
      <c r="AX153" s="15" t="s">
        <v>82</v>
      </c>
      <c r="AY153" s="204" t="s">
        <v>164</v>
      </c>
    </row>
    <row r="154" s="2" customFormat="1" ht="24.15" customHeight="1">
      <c r="A154" s="37"/>
      <c r="B154" s="171"/>
      <c r="C154" s="172" t="s">
        <v>165</v>
      </c>
      <c r="D154" s="172" t="s">
        <v>167</v>
      </c>
      <c r="E154" s="173" t="s">
        <v>327</v>
      </c>
      <c r="F154" s="174" t="s">
        <v>391</v>
      </c>
      <c r="G154" s="175" t="s">
        <v>170</v>
      </c>
      <c r="H154" s="176">
        <v>29.579999999999998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40</v>
      </c>
      <c r="O154" s="76"/>
      <c r="P154" s="182">
        <f>O154*H154</f>
        <v>0</v>
      </c>
      <c r="Q154" s="182">
        <v>0.00040000000000000002</v>
      </c>
      <c r="R154" s="182">
        <f>Q154*H154</f>
        <v>0.011832000000000001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120</v>
      </c>
      <c r="AT154" s="184" t="s">
        <v>167</v>
      </c>
      <c r="AU154" s="184" t="s">
        <v>172</v>
      </c>
      <c r="AY154" s="18" t="s">
        <v>164</v>
      </c>
      <c r="BE154" s="185">
        <f>IF(N154="základná",J154,0)</f>
        <v>0</v>
      </c>
      <c r="BF154" s="185">
        <f>IF(N154="znížená",J154,0)</f>
        <v>0</v>
      </c>
      <c r="BG154" s="185">
        <f>IF(N154="zákl. prenesená",J154,0)</f>
        <v>0</v>
      </c>
      <c r="BH154" s="185">
        <f>IF(N154="zníž. prenesená",J154,0)</f>
        <v>0</v>
      </c>
      <c r="BI154" s="185">
        <f>IF(N154="nulová",J154,0)</f>
        <v>0</v>
      </c>
      <c r="BJ154" s="18" t="s">
        <v>172</v>
      </c>
      <c r="BK154" s="185">
        <f>ROUND(I154*H154,2)</f>
        <v>0</v>
      </c>
      <c r="BL154" s="18" t="s">
        <v>120</v>
      </c>
      <c r="BM154" s="184" t="s">
        <v>329</v>
      </c>
    </row>
    <row r="155" s="13" customFormat="1">
      <c r="A155" s="13"/>
      <c r="B155" s="186"/>
      <c r="C155" s="13"/>
      <c r="D155" s="187" t="s">
        <v>174</v>
      </c>
      <c r="E155" s="188" t="s">
        <v>1</v>
      </c>
      <c r="F155" s="189" t="s">
        <v>435</v>
      </c>
      <c r="G155" s="13"/>
      <c r="H155" s="190">
        <v>30.248999999999999</v>
      </c>
      <c r="I155" s="191"/>
      <c r="J155" s="13"/>
      <c r="K155" s="13"/>
      <c r="L155" s="186"/>
      <c r="M155" s="192"/>
      <c r="N155" s="193"/>
      <c r="O155" s="193"/>
      <c r="P155" s="193"/>
      <c r="Q155" s="193"/>
      <c r="R155" s="193"/>
      <c r="S155" s="193"/>
      <c r="T155" s="19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8" t="s">
        <v>174</v>
      </c>
      <c r="AU155" s="188" t="s">
        <v>172</v>
      </c>
      <c r="AV155" s="13" t="s">
        <v>172</v>
      </c>
      <c r="AW155" s="13" t="s">
        <v>30</v>
      </c>
      <c r="AX155" s="13" t="s">
        <v>74</v>
      </c>
      <c r="AY155" s="188" t="s">
        <v>164</v>
      </c>
    </row>
    <row r="156" s="13" customFormat="1">
      <c r="A156" s="13"/>
      <c r="B156" s="186"/>
      <c r="C156" s="13"/>
      <c r="D156" s="187" t="s">
        <v>174</v>
      </c>
      <c r="E156" s="188" t="s">
        <v>1</v>
      </c>
      <c r="F156" s="189" t="s">
        <v>436</v>
      </c>
      <c r="G156" s="13"/>
      <c r="H156" s="190">
        <v>-1.7669999999999999</v>
      </c>
      <c r="I156" s="191"/>
      <c r="J156" s="13"/>
      <c r="K156" s="13"/>
      <c r="L156" s="186"/>
      <c r="M156" s="192"/>
      <c r="N156" s="193"/>
      <c r="O156" s="193"/>
      <c r="P156" s="193"/>
      <c r="Q156" s="193"/>
      <c r="R156" s="193"/>
      <c r="S156" s="193"/>
      <c r="T156" s="19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8" t="s">
        <v>174</v>
      </c>
      <c r="AU156" s="188" t="s">
        <v>172</v>
      </c>
      <c r="AV156" s="13" t="s">
        <v>172</v>
      </c>
      <c r="AW156" s="13" t="s">
        <v>30</v>
      </c>
      <c r="AX156" s="13" t="s">
        <v>74</v>
      </c>
      <c r="AY156" s="188" t="s">
        <v>164</v>
      </c>
    </row>
    <row r="157" s="13" customFormat="1">
      <c r="A157" s="13"/>
      <c r="B157" s="186"/>
      <c r="C157" s="13"/>
      <c r="D157" s="187" t="s">
        <v>174</v>
      </c>
      <c r="E157" s="188" t="s">
        <v>1</v>
      </c>
      <c r="F157" s="189" t="s">
        <v>394</v>
      </c>
      <c r="G157" s="13"/>
      <c r="H157" s="190">
        <v>-1.0980000000000001</v>
      </c>
      <c r="I157" s="191"/>
      <c r="J157" s="13"/>
      <c r="K157" s="13"/>
      <c r="L157" s="186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174</v>
      </c>
      <c r="AU157" s="188" t="s">
        <v>172</v>
      </c>
      <c r="AV157" s="13" t="s">
        <v>172</v>
      </c>
      <c r="AW157" s="13" t="s">
        <v>30</v>
      </c>
      <c r="AX157" s="13" t="s">
        <v>74</v>
      </c>
      <c r="AY157" s="188" t="s">
        <v>164</v>
      </c>
    </row>
    <row r="158" s="13" customFormat="1">
      <c r="A158" s="13"/>
      <c r="B158" s="186"/>
      <c r="C158" s="13"/>
      <c r="D158" s="187" t="s">
        <v>174</v>
      </c>
      <c r="E158" s="188" t="s">
        <v>1</v>
      </c>
      <c r="F158" s="189" t="s">
        <v>437</v>
      </c>
      <c r="G158" s="13"/>
      <c r="H158" s="190">
        <v>2.1960000000000002</v>
      </c>
      <c r="I158" s="191"/>
      <c r="J158" s="13"/>
      <c r="K158" s="13"/>
      <c r="L158" s="186"/>
      <c r="M158" s="192"/>
      <c r="N158" s="193"/>
      <c r="O158" s="193"/>
      <c r="P158" s="193"/>
      <c r="Q158" s="193"/>
      <c r="R158" s="193"/>
      <c r="S158" s="193"/>
      <c r="T158" s="19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8" t="s">
        <v>174</v>
      </c>
      <c r="AU158" s="188" t="s">
        <v>172</v>
      </c>
      <c r="AV158" s="13" t="s">
        <v>172</v>
      </c>
      <c r="AW158" s="13" t="s">
        <v>30</v>
      </c>
      <c r="AX158" s="13" t="s">
        <v>74</v>
      </c>
      <c r="AY158" s="188" t="s">
        <v>164</v>
      </c>
    </row>
    <row r="159" s="14" customFormat="1">
      <c r="A159" s="14"/>
      <c r="B159" s="195"/>
      <c r="C159" s="14"/>
      <c r="D159" s="187" t="s">
        <v>174</v>
      </c>
      <c r="E159" s="196" t="s">
        <v>1</v>
      </c>
      <c r="F159" s="197" t="s">
        <v>176</v>
      </c>
      <c r="G159" s="14"/>
      <c r="H159" s="198">
        <v>29.580000000000002</v>
      </c>
      <c r="I159" s="199"/>
      <c r="J159" s="14"/>
      <c r="K159" s="14"/>
      <c r="L159" s="195"/>
      <c r="M159" s="200"/>
      <c r="N159" s="201"/>
      <c r="O159" s="201"/>
      <c r="P159" s="201"/>
      <c r="Q159" s="201"/>
      <c r="R159" s="201"/>
      <c r="S159" s="201"/>
      <c r="T159" s="20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196" t="s">
        <v>174</v>
      </c>
      <c r="AU159" s="196" t="s">
        <v>172</v>
      </c>
      <c r="AV159" s="14" t="s">
        <v>177</v>
      </c>
      <c r="AW159" s="14" t="s">
        <v>30</v>
      </c>
      <c r="AX159" s="14" t="s">
        <v>74</v>
      </c>
      <c r="AY159" s="196" t="s">
        <v>164</v>
      </c>
    </row>
    <row r="160" s="15" customFormat="1">
      <c r="A160" s="15"/>
      <c r="B160" s="203"/>
      <c r="C160" s="15"/>
      <c r="D160" s="187" t="s">
        <v>174</v>
      </c>
      <c r="E160" s="204" t="s">
        <v>1</v>
      </c>
      <c r="F160" s="205" t="s">
        <v>178</v>
      </c>
      <c r="G160" s="15"/>
      <c r="H160" s="206">
        <v>29.580000000000002</v>
      </c>
      <c r="I160" s="207"/>
      <c r="J160" s="15"/>
      <c r="K160" s="15"/>
      <c r="L160" s="203"/>
      <c r="M160" s="208"/>
      <c r="N160" s="209"/>
      <c r="O160" s="209"/>
      <c r="P160" s="209"/>
      <c r="Q160" s="209"/>
      <c r="R160" s="209"/>
      <c r="S160" s="209"/>
      <c r="T160" s="210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04" t="s">
        <v>174</v>
      </c>
      <c r="AU160" s="204" t="s">
        <v>172</v>
      </c>
      <c r="AV160" s="15" t="s">
        <v>171</v>
      </c>
      <c r="AW160" s="15" t="s">
        <v>30</v>
      </c>
      <c r="AX160" s="15" t="s">
        <v>82</v>
      </c>
      <c r="AY160" s="204" t="s">
        <v>164</v>
      </c>
    </row>
    <row r="161" s="2" customFormat="1" ht="24.15" customHeight="1">
      <c r="A161" s="37"/>
      <c r="B161" s="171"/>
      <c r="C161" s="172" t="s">
        <v>203</v>
      </c>
      <c r="D161" s="172" t="s">
        <v>167</v>
      </c>
      <c r="E161" s="173" t="s">
        <v>335</v>
      </c>
      <c r="F161" s="174" t="s">
        <v>336</v>
      </c>
      <c r="G161" s="175" t="s">
        <v>170</v>
      </c>
      <c r="H161" s="176">
        <v>37.911000000000001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40</v>
      </c>
      <c r="O161" s="76"/>
      <c r="P161" s="182">
        <f>O161*H161</f>
        <v>0</v>
      </c>
      <c r="Q161" s="182">
        <v>0.00040000000000000002</v>
      </c>
      <c r="R161" s="182">
        <f>Q161*H161</f>
        <v>0.015164400000000002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120</v>
      </c>
      <c r="AT161" s="184" t="s">
        <v>167</v>
      </c>
      <c r="AU161" s="184" t="s">
        <v>172</v>
      </c>
      <c r="AY161" s="18" t="s">
        <v>164</v>
      </c>
      <c r="BE161" s="185">
        <f>IF(N161="základná",J161,0)</f>
        <v>0</v>
      </c>
      <c r="BF161" s="185">
        <f>IF(N161="znížená",J161,0)</f>
        <v>0</v>
      </c>
      <c r="BG161" s="185">
        <f>IF(N161="zákl. prenesená",J161,0)</f>
        <v>0</v>
      </c>
      <c r="BH161" s="185">
        <f>IF(N161="zníž. prenesená",J161,0)</f>
        <v>0</v>
      </c>
      <c r="BI161" s="185">
        <f>IF(N161="nulová",J161,0)</f>
        <v>0</v>
      </c>
      <c r="BJ161" s="18" t="s">
        <v>172</v>
      </c>
      <c r="BK161" s="185">
        <f>ROUND(I161*H161,2)</f>
        <v>0</v>
      </c>
      <c r="BL161" s="18" t="s">
        <v>120</v>
      </c>
      <c r="BM161" s="184" t="s">
        <v>337</v>
      </c>
    </row>
    <row r="162" s="13" customFormat="1">
      <c r="A162" s="13"/>
      <c r="B162" s="186"/>
      <c r="C162" s="13"/>
      <c r="D162" s="187" t="s">
        <v>174</v>
      </c>
      <c r="E162" s="188" t="s">
        <v>1</v>
      </c>
      <c r="F162" s="189" t="s">
        <v>438</v>
      </c>
      <c r="G162" s="13"/>
      <c r="H162" s="190">
        <v>37.911000000000001</v>
      </c>
      <c r="I162" s="191"/>
      <c r="J162" s="13"/>
      <c r="K162" s="13"/>
      <c r="L162" s="186"/>
      <c r="M162" s="192"/>
      <c r="N162" s="193"/>
      <c r="O162" s="193"/>
      <c r="P162" s="193"/>
      <c r="Q162" s="193"/>
      <c r="R162" s="193"/>
      <c r="S162" s="193"/>
      <c r="T162" s="19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8" t="s">
        <v>174</v>
      </c>
      <c r="AU162" s="188" t="s">
        <v>172</v>
      </c>
      <c r="AV162" s="13" t="s">
        <v>172</v>
      </c>
      <c r="AW162" s="13" t="s">
        <v>30</v>
      </c>
      <c r="AX162" s="13" t="s">
        <v>74</v>
      </c>
      <c r="AY162" s="188" t="s">
        <v>164</v>
      </c>
    </row>
    <row r="163" s="14" customFormat="1">
      <c r="A163" s="14"/>
      <c r="B163" s="195"/>
      <c r="C163" s="14"/>
      <c r="D163" s="187" t="s">
        <v>174</v>
      </c>
      <c r="E163" s="196" t="s">
        <v>1</v>
      </c>
      <c r="F163" s="197" t="s">
        <v>176</v>
      </c>
      <c r="G163" s="14"/>
      <c r="H163" s="198">
        <v>37.911000000000001</v>
      </c>
      <c r="I163" s="199"/>
      <c r="J163" s="14"/>
      <c r="K163" s="14"/>
      <c r="L163" s="195"/>
      <c r="M163" s="200"/>
      <c r="N163" s="201"/>
      <c r="O163" s="201"/>
      <c r="P163" s="201"/>
      <c r="Q163" s="201"/>
      <c r="R163" s="201"/>
      <c r="S163" s="201"/>
      <c r="T163" s="20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196" t="s">
        <v>174</v>
      </c>
      <c r="AU163" s="196" t="s">
        <v>172</v>
      </c>
      <c r="AV163" s="14" t="s">
        <v>177</v>
      </c>
      <c r="AW163" s="14" t="s">
        <v>30</v>
      </c>
      <c r="AX163" s="14" t="s">
        <v>74</v>
      </c>
      <c r="AY163" s="196" t="s">
        <v>164</v>
      </c>
    </row>
    <row r="164" s="15" customFormat="1">
      <c r="A164" s="15"/>
      <c r="B164" s="203"/>
      <c r="C164" s="15"/>
      <c r="D164" s="187" t="s">
        <v>174</v>
      </c>
      <c r="E164" s="204" t="s">
        <v>1</v>
      </c>
      <c r="F164" s="205" t="s">
        <v>178</v>
      </c>
      <c r="G164" s="15"/>
      <c r="H164" s="206">
        <v>37.911000000000001</v>
      </c>
      <c r="I164" s="207"/>
      <c r="J164" s="15"/>
      <c r="K164" s="15"/>
      <c r="L164" s="203"/>
      <c r="M164" s="208"/>
      <c r="N164" s="209"/>
      <c r="O164" s="209"/>
      <c r="P164" s="209"/>
      <c r="Q164" s="209"/>
      <c r="R164" s="209"/>
      <c r="S164" s="209"/>
      <c r="T164" s="210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04" t="s">
        <v>174</v>
      </c>
      <c r="AU164" s="204" t="s">
        <v>172</v>
      </c>
      <c r="AV164" s="15" t="s">
        <v>171</v>
      </c>
      <c r="AW164" s="15" t="s">
        <v>30</v>
      </c>
      <c r="AX164" s="15" t="s">
        <v>82</v>
      </c>
      <c r="AY164" s="204" t="s">
        <v>164</v>
      </c>
    </row>
    <row r="165" s="2" customFormat="1" ht="24.15" customHeight="1">
      <c r="A165" s="37"/>
      <c r="B165" s="171"/>
      <c r="C165" s="172" t="s">
        <v>207</v>
      </c>
      <c r="D165" s="172" t="s">
        <v>167</v>
      </c>
      <c r="E165" s="173" t="s">
        <v>339</v>
      </c>
      <c r="F165" s="174" t="s">
        <v>340</v>
      </c>
      <c r="G165" s="175" t="s">
        <v>170</v>
      </c>
      <c r="H165" s="176">
        <v>44.319000000000003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40</v>
      </c>
      <c r="O165" s="76"/>
      <c r="P165" s="182">
        <f>O165*H165</f>
        <v>0</v>
      </c>
      <c r="Q165" s="182">
        <v>0.00040000000000000002</v>
      </c>
      <c r="R165" s="182">
        <f>Q165*H165</f>
        <v>0.017727600000000003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120</v>
      </c>
      <c r="AT165" s="184" t="s">
        <v>167</v>
      </c>
      <c r="AU165" s="184" t="s">
        <v>172</v>
      </c>
      <c r="AY165" s="18" t="s">
        <v>164</v>
      </c>
      <c r="BE165" s="185">
        <f>IF(N165="základná",J165,0)</f>
        <v>0</v>
      </c>
      <c r="BF165" s="185">
        <f>IF(N165="znížená",J165,0)</f>
        <v>0</v>
      </c>
      <c r="BG165" s="185">
        <f>IF(N165="zákl. prenesená",J165,0)</f>
        <v>0</v>
      </c>
      <c r="BH165" s="185">
        <f>IF(N165="zníž. prenesená",J165,0)</f>
        <v>0</v>
      </c>
      <c r="BI165" s="185">
        <f>IF(N165="nulová",J165,0)</f>
        <v>0</v>
      </c>
      <c r="BJ165" s="18" t="s">
        <v>172</v>
      </c>
      <c r="BK165" s="185">
        <f>ROUND(I165*H165,2)</f>
        <v>0</v>
      </c>
      <c r="BL165" s="18" t="s">
        <v>120</v>
      </c>
      <c r="BM165" s="184" t="s">
        <v>341</v>
      </c>
    </row>
    <row r="166" s="13" customFormat="1">
      <c r="A166" s="13"/>
      <c r="B166" s="186"/>
      <c r="C166" s="13"/>
      <c r="D166" s="187" t="s">
        <v>174</v>
      </c>
      <c r="E166" s="188" t="s">
        <v>1</v>
      </c>
      <c r="F166" s="189" t="s">
        <v>439</v>
      </c>
      <c r="G166" s="13"/>
      <c r="H166" s="190">
        <v>44.319000000000003</v>
      </c>
      <c r="I166" s="191"/>
      <c r="J166" s="13"/>
      <c r="K166" s="13"/>
      <c r="L166" s="186"/>
      <c r="M166" s="192"/>
      <c r="N166" s="193"/>
      <c r="O166" s="193"/>
      <c r="P166" s="193"/>
      <c r="Q166" s="193"/>
      <c r="R166" s="193"/>
      <c r="S166" s="193"/>
      <c r="T166" s="19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8" t="s">
        <v>174</v>
      </c>
      <c r="AU166" s="188" t="s">
        <v>172</v>
      </c>
      <c r="AV166" s="13" t="s">
        <v>172</v>
      </c>
      <c r="AW166" s="13" t="s">
        <v>30</v>
      </c>
      <c r="AX166" s="13" t="s">
        <v>74</v>
      </c>
      <c r="AY166" s="188" t="s">
        <v>164</v>
      </c>
    </row>
    <row r="167" s="14" customFormat="1">
      <c r="A167" s="14"/>
      <c r="B167" s="195"/>
      <c r="C167" s="14"/>
      <c r="D167" s="187" t="s">
        <v>174</v>
      </c>
      <c r="E167" s="196" t="s">
        <v>1</v>
      </c>
      <c r="F167" s="197" t="s">
        <v>176</v>
      </c>
      <c r="G167" s="14"/>
      <c r="H167" s="198">
        <v>44.319000000000003</v>
      </c>
      <c r="I167" s="199"/>
      <c r="J167" s="14"/>
      <c r="K167" s="14"/>
      <c r="L167" s="195"/>
      <c r="M167" s="200"/>
      <c r="N167" s="201"/>
      <c r="O167" s="201"/>
      <c r="P167" s="201"/>
      <c r="Q167" s="201"/>
      <c r="R167" s="201"/>
      <c r="S167" s="201"/>
      <c r="T167" s="20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196" t="s">
        <v>174</v>
      </c>
      <c r="AU167" s="196" t="s">
        <v>172</v>
      </c>
      <c r="AV167" s="14" t="s">
        <v>177</v>
      </c>
      <c r="AW167" s="14" t="s">
        <v>30</v>
      </c>
      <c r="AX167" s="14" t="s">
        <v>74</v>
      </c>
      <c r="AY167" s="196" t="s">
        <v>164</v>
      </c>
    </row>
    <row r="168" s="15" customFormat="1">
      <c r="A168" s="15"/>
      <c r="B168" s="203"/>
      <c r="C168" s="15"/>
      <c r="D168" s="187" t="s">
        <v>174</v>
      </c>
      <c r="E168" s="204" t="s">
        <v>1</v>
      </c>
      <c r="F168" s="205" t="s">
        <v>178</v>
      </c>
      <c r="G168" s="15"/>
      <c r="H168" s="206">
        <v>44.319000000000003</v>
      </c>
      <c r="I168" s="207"/>
      <c r="J168" s="15"/>
      <c r="K168" s="15"/>
      <c r="L168" s="203"/>
      <c r="M168" s="208"/>
      <c r="N168" s="209"/>
      <c r="O168" s="209"/>
      <c r="P168" s="209"/>
      <c r="Q168" s="209"/>
      <c r="R168" s="209"/>
      <c r="S168" s="209"/>
      <c r="T168" s="210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04" t="s">
        <v>174</v>
      </c>
      <c r="AU168" s="204" t="s">
        <v>172</v>
      </c>
      <c r="AV168" s="15" t="s">
        <v>171</v>
      </c>
      <c r="AW168" s="15" t="s">
        <v>30</v>
      </c>
      <c r="AX168" s="15" t="s">
        <v>82</v>
      </c>
      <c r="AY168" s="204" t="s">
        <v>164</v>
      </c>
    </row>
    <row r="169" s="2" customFormat="1" ht="14.4" customHeight="1">
      <c r="A169" s="37"/>
      <c r="B169" s="171"/>
      <c r="C169" s="172" t="s">
        <v>186</v>
      </c>
      <c r="D169" s="172" t="s">
        <v>167</v>
      </c>
      <c r="E169" s="173" t="s">
        <v>344</v>
      </c>
      <c r="F169" s="174" t="s">
        <v>345</v>
      </c>
      <c r="G169" s="175" t="s">
        <v>170</v>
      </c>
      <c r="H169" s="176">
        <v>8.6899999999999995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40</v>
      </c>
      <c r="O169" s="76"/>
      <c r="P169" s="182">
        <f>O169*H169</f>
        <v>0</v>
      </c>
      <c r="Q169" s="182">
        <v>6.9999999999999994E-05</v>
      </c>
      <c r="R169" s="182">
        <f>Q169*H169</f>
        <v>0.00060829999999999988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120</v>
      </c>
      <c r="AT169" s="184" t="s">
        <v>167</v>
      </c>
      <c r="AU169" s="184" t="s">
        <v>172</v>
      </c>
      <c r="AY169" s="18" t="s">
        <v>164</v>
      </c>
      <c r="BE169" s="185">
        <f>IF(N169="základná",J169,0)</f>
        <v>0</v>
      </c>
      <c r="BF169" s="185">
        <f>IF(N169="znížená",J169,0)</f>
        <v>0</v>
      </c>
      <c r="BG169" s="185">
        <f>IF(N169="zákl. prenesená",J169,0)</f>
        <v>0</v>
      </c>
      <c r="BH169" s="185">
        <f>IF(N169="zníž. prenesená",J169,0)</f>
        <v>0</v>
      </c>
      <c r="BI169" s="185">
        <f>IF(N169="nulová",J169,0)</f>
        <v>0</v>
      </c>
      <c r="BJ169" s="18" t="s">
        <v>172</v>
      </c>
      <c r="BK169" s="185">
        <f>ROUND(I169*H169,2)</f>
        <v>0</v>
      </c>
      <c r="BL169" s="18" t="s">
        <v>120</v>
      </c>
      <c r="BM169" s="184" t="s">
        <v>346</v>
      </c>
    </row>
    <row r="170" s="13" customFormat="1">
      <c r="A170" s="13"/>
      <c r="B170" s="186"/>
      <c r="C170" s="13"/>
      <c r="D170" s="187" t="s">
        <v>174</v>
      </c>
      <c r="E170" s="188" t="s">
        <v>1</v>
      </c>
      <c r="F170" s="189" t="s">
        <v>444</v>
      </c>
      <c r="G170" s="13"/>
      <c r="H170" s="190">
        <v>7.4400000000000004</v>
      </c>
      <c r="I170" s="191"/>
      <c r="J170" s="13"/>
      <c r="K170" s="13"/>
      <c r="L170" s="186"/>
      <c r="M170" s="192"/>
      <c r="N170" s="193"/>
      <c r="O170" s="193"/>
      <c r="P170" s="193"/>
      <c r="Q170" s="193"/>
      <c r="R170" s="193"/>
      <c r="S170" s="193"/>
      <c r="T170" s="19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8" t="s">
        <v>174</v>
      </c>
      <c r="AU170" s="188" t="s">
        <v>172</v>
      </c>
      <c r="AV170" s="13" t="s">
        <v>172</v>
      </c>
      <c r="AW170" s="13" t="s">
        <v>30</v>
      </c>
      <c r="AX170" s="13" t="s">
        <v>74</v>
      </c>
      <c r="AY170" s="188" t="s">
        <v>164</v>
      </c>
    </row>
    <row r="171" s="14" customFormat="1">
      <c r="A171" s="14"/>
      <c r="B171" s="195"/>
      <c r="C171" s="14"/>
      <c r="D171" s="187" t="s">
        <v>174</v>
      </c>
      <c r="E171" s="196" t="s">
        <v>1</v>
      </c>
      <c r="F171" s="197" t="s">
        <v>323</v>
      </c>
      <c r="G171" s="14"/>
      <c r="H171" s="198">
        <v>7.4400000000000004</v>
      </c>
      <c r="I171" s="199"/>
      <c r="J171" s="14"/>
      <c r="K171" s="14"/>
      <c r="L171" s="195"/>
      <c r="M171" s="200"/>
      <c r="N171" s="201"/>
      <c r="O171" s="201"/>
      <c r="P171" s="201"/>
      <c r="Q171" s="201"/>
      <c r="R171" s="201"/>
      <c r="S171" s="201"/>
      <c r="T171" s="20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6" t="s">
        <v>174</v>
      </c>
      <c r="AU171" s="196" t="s">
        <v>172</v>
      </c>
      <c r="AV171" s="14" t="s">
        <v>177</v>
      </c>
      <c r="AW171" s="14" t="s">
        <v>30</v>
      </c>
      <c r="AX171" s="14" t="s">
        <v>74</v>
      </c>
      <c r="AY171" s="196" t="s">
        <v>164</v>
      </c>
    </row>
    <row r="172" s="13" customFormat="1">
      <c r="A172" s="13"/>
      <c r="B172" s="186"/>
      <c r="C172" s="13"/>
      <c r="D172" s="187" t="s">
        <v>174</v>
      </c>
      <c r="E172" s="188" t="s">
        <v>1</v>
      </c>
      <c r="F172" s="189" t="s">
        <v>324</v>
      </c>
      <c r="G172" s="13"/>
      <c r="H172" s="190">
        <v>1.25</v>
      </c>
      <c r="I172" s="191"/>
      <c r="J172" s="13"/>
      <c r="K172" s="13"/>
      <c r="L172" s="186"/>
      <c r="M172" s="192"/>
      <c r="N172" s="193"/>
      <c r="O172" s="193"/>
      <c r="P172" s="193"/>
      <c r="Q172" s="193"/>
      <c r="R172" s="193"/>
      <c r="S172" s="193"/>
      <c r="T172" s="19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8" t="s">
        <v>174</v>
      </c>
      <c r="AU172" s="188" t="s">
        <v>172</v>
      </c>
      <c r="AV172" s="13" t="s">
        <v>172</v>
      </c>
      <c r="AW172" s="13" t="s">
        <v>30</v>
      </c>
      <c r="AX172" s="13" t="s">
        <v>74</v>
      </c>
      <c r="AY172" s="188" t="s">
        <v>164</v>
      </c>
    </row>
    <row r="173" s="14" customFormat="1">
      <c r="A173" s="14"/>
      <c r="B173" s="195"/>
      <c r="C173" s="14"/>
      <c r="D173" s="187" t="s">
        <v>174</v>
      </c>
      <c r="E173" s="196" t="s">
        <v>1</v>
      </c>
      <c r="F173" s="197" t="s">
        <v>325</v>
      </c>
      <c r="G173" s="14"/>
      <c r="H173" s="198">
        <v>1.25</v>
      </c>
      <c r="I173" s="199"/>
      <c r="J173" s="14"/>
      <c r="K173" s="14"/>
      <c r="L173" s="195"/>
      <c r="M173" s="200"/>
      <c r="N173" s="201"/>
      <c r="O173" s="201"/>
      <c r="P173" s="201"/>
      <c r="Q173" s="201"/>
      <c r="R173" s="201"/>
      <c r="S173" s="201"/>
      <c r="T173" s="20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6" t="s">
        <v>174</v>
      </c>
      <c r="AU173" s="196" t="s">
        <v>172</v>
      </c>
      <c r="AV173" s="14" t="s">
        <v>177</v>
      </c>
      <c r="AW173" s="14" t="s">
        <v>30</v>
      </c>
      <c r="AX173" s="14" t="s">
        <v>74</v>
      </c>
      <c r="AY173" s="196" t="s">
        <v>164</v>
      </c>
    </row>
    <row r="174" s="15" customFormat="1">
      <c r="A174" s="15"/>
      <c r="B174" s="203"/>
      <c r="C174" s="15"/>
      <c r="D174" s="187" t="s">
        <v>174</v>
      </c>
      <c r="E174" s="204" t="s">
        <v>1</v>
      </c>
      <c r="F174" s="205" t="s">
        <v>178</v>
      </c>
      <c r="G174" s="15"/>
      <c r="H174" s="206">
        <v>8.6900000000000013</v>
      </c>
      <c r="I174" s="207"/>
      <c r="J174" s="15"/>
      <c r="K174" s="15"/>
      <c r="L174" s="203"/>
      <c r="M174" s="208"/>
      <c r="N174" s="209"/>
      <c r="O174" s="209"/>
      <c r="P174" s="209"/>
      <c r="Q174" s="209"/>
      <c r="R174" s="209"/>
      <c r="S174" s="209"/>
      <c r="T174" s="210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04" t="s">
        <v>174</v>
      </c>
      <c r="AU174" s="204" t="s">
        <v>172</v>
      </c>
      <c r="AV174" s="15" t="s">
        <v>171</v>
      </c>
      <c r="AW174" s="15" t="s">
        <v>30</v>
      </c>
      <c r="AX174" s="15" t="s">
        <v>82</v>
      </c>
      <c r="AY174" s="204" t="s">
        <v>164</v>
      </c>
    </row>
    <row r="175" s="12" customFormat="1" ht="22.8" customHeight="1">
      <c r="A175" s="12"/>
      <c r="B175" s="158"/>
      <c r="C175" s="12"/>
      <c r="D175" s="159" t="s">
        <v>73</v>
      </c>
      <c r="E175" s="169" t="s">
        <v>347</v>
      </c>
      <c r="F175" s="169" t="s">
        <v>348</v>
      </c>
      <c r="G175" s="12"/>
      <c r="H175" s="12"/>
      <c r="I175" s="161"/>
      <c r="J175" s="170">
        <f>BK175</f>
        <v>0</v>
      </c>
      <c r="K175" s="12"/>
      <c r="L175" s="158"/>
      <c r="M175" s="163"/>
      <c r="N175" s="164"/>
      <c r="O175" s="164"/>
      <c r="P175" s="165">
        <f>SUM(P176:P184)</f>
        <v>0</v>
      </c>
      <c r="Q175" s="164"/>
      <c r="R175" s="165">
        <f>SUM(R176:R184)</f>
        <v>0.016867649999999998</v>
      </c>
      <c r="S175" s="164"/>
      <c r="T175" s="166">
        <f>SUM(T176:T184)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59" t="s">
        <v>172</v>
      </c>
      <c r="AT175" s="167" t="s">
        <v>73</v>
      </c>
      <c r="AU175" s="167" t="s">
        <v>82</v>
      </c>
      <c r="AY175" s="159" t="s">
        <v>164</v>
      </c>
      <c r="BK175" s="168">
        <f>SUM(BK176:BK184)</f>
        <v>0</v>
      </c>
    </row>
    <row r="176" s="2" customFormat="1" ht="24.15" customHeight="1">
      <c r="A176" s="37"/>
      <c r="B176" s="171"/>
      <c r="C176" s="172" t="s">
        <v>102</v>
      </c>
      <c r="D176" s="172" t="s">
        <v>167</v>
      </c>
      <c r="E176" s="173" t="s">
        <v>350</v>
      </c>
      <c r="F176" s="174" t="s">
        <v>351</v>
      </c>
      <c r="G176" s="175" t="s">
        <v>170</v>
      </c>
      <c r="H176" s="176">
        <v>111.81</v>
      </c>
      <c r="I176" s="177"/>
      <c r="J176" s="178">
        <f>ROUND(I176*H176,2)</f>
        <v>0</v>
      </c>
      <c r="K176" s="179"/>
      <c r="L176" s="38"/>
      <c r="M176" s="180" t="s">
        <v>1</v>
      </c>
      <c r="N176" s="181" t="s">
        <v>40</v>
      </c>
      <c r="O176" s="76"/>
      <c r="P176" s="182">
        <f>O176*H176</f>
        <v>0</v>
      </c>
      <c r="Q176" s="182">
        <v>0.00010000000000000001</v>
      </c>
      <c r="R176" s="182">
        <f>Q176*H176</f>
        <v>0.011181</v>
      </c>
      <c r="S176" s="182">
        <v>0</v>
      </c>
      <c r="T176" s="18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4" t="s">
        <v>120</v>
      </c>
      <c r="AT176" s="184" t="s">
        <v>167</v>
      </c>
      <c r="AU176" s="184" t="s">
        <v>172</v>
      </c>
      <c r="AY176" s="18" t="s">
        <v>164</v>
      </c>
      <c r="BE176" s="185">
        <f>IF(N176="základná",J176,0)</f>
        <v>0</v>
      </c>
      <c r="BF176" s="185">
        <f>IF(N176="znížená",J176,0)</f>
        <v>0</v>
      </c>
      <c r="BG176" s="185">
        <f>IF(N176="zákl. prenesená",J176,0)</f>
        <v>0</v>
      </c>
      <c r="BH176" s="185">
        <f>IF(N176="zníž. prenesená",J176,0)</f>
        <v>0</v>
      </c>
      <c r="BI176" s="185">
        <f>IF(N176="nulová",J176,0)</f>
        <v>0</v>
      </c>
      <c r="BJ176" s="18" t="s">
        <v>172</v>
      </c>
      <c r="BK176" s="185">
        <f>ROUND(I176*H176,2)</f>
        <v>0</v>
      </c>
      <c r="BL176" s="18" t="s">
        <v>120</v>
      </c>
      <c r="BM176" s="184" t="s">
        <v>352</v>
      </c>
    </row>
    <row r="177" s="13" customFormat="1">
      <c r="A177" s="13"/>
      <c r="B177" s="186"/>
      <c r="C177" s="13"/>
      <c r="D177" s="187" t="s">
        <v>174</v>
      </c>
      <c r="E177" s="188" t="s">
        <v>1</v>
      </c>
      <c r="F177" s="189" t="s">
        <v>440</v>
      </c>
      <c r="G177" s="13"/>
      <c r="H177" s="190">
        <v>37.911000000000001</v>
      </c>
      <c r="I177" s="191"/>
      <c r="J177" s="13"/>
      <c r="K177" s="13"/>
      <c r="L177" s="186"/>
      <c r="M177" s="192"/>
      <c r="N177" s="193"/>
      <c r="O177" s="193"/>
      <c r="P177" s="193"/>
      <c r="Q177" s="193"/>
      <c r="R177" s="193"/>
      <c r="S177" s="193"/>
      <c r="T177" s="19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8" t="s">
        <v>174</v>
      </c>
      <c r="AU177" s="188" t="s">
        <v>172</v>
      </c>
      <c r="AV177" s="13" t="s">
        <v>172</v>
      </c>
      <c r="AW177" s="13" t="s">
        <v>30</v>
      </c>
      <c r="AX177" s="13" t="s">
        <v>74</v>
      </c>
      <c r="AY177" s="188" t="s">
        <v>164</v>
      </c>
    </row>
    <row r="178" s="13" customFormat="1">
      <c r="A178" s="13"/>
      <c r="B178" s="186"/>
      <c r="C178" s="13"/>
      <c r="D178" s="187" t="s">
        <v>174</v>
      </c>
      <c r="E178" s="188" t="s">
        <v>1</v>
      </c>
      <c r="F178" s="189" t="s">
        <v>441</v>
      </c>
      <c r="G178" s="13"/>
      <c r="H178" s="190">
        <v>73.899000000000001</v>
      </c>
      <c r="I178" s="191"/>
      <c r="J178" s="13"/>
      <c r="K178" s="13"/>
      <c r="L178" s="186"/>
      <c r="M178" s="192"/>
      <c r="N178" s="193"/>
      <c r="O178" s="193"/>
      <c r="P178" s="193"/>
      <c r="Q178" s="193"/>
      <c r="R178" s="193"/>
      <c r="S178" s="193"/>
      <c r="T178" s="19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8" t="s">
        <v>174</v>
      </c>
      <c r="AU178" s="188" t="s">
        <v>172</v>
      </c>
      <c r="AV178" s="13" t="s">
        <v>172</v>
      </c>
      <c r="AW178" s="13" t="s">
        <v>30</v>
      </c>
      <c r="AX178" s="13" t="s">
        <v>74</v>
      </c>
      <c r="AY178" s="188" t="s">
        <v>164</v>
      </c>
    </row>
    <row r="179" s="14" customFormat="1">
      <c r="A179" s="14"/>
      <c r="B179" s="195"/>
      <c r="C179" s="14"/>
      <c r="D179" s="187" t="s">
        <v>174</v>
      </c>
      <c r="E179" s="196" t="s">
        <v>1</v>
      </c>
      <c r="F179" s="197" t="s">
        <v>176</v>
      </c>
      <c r="G179" s="14"/>
      <c r="H179" s="198">
        <v>111.81</v>
      </c>
      <c r="I179" s="199"/>
      <c r="J179" s="14"/>
      <c r="K179" s="14"/>
      <c r="L179" s="195"/>
      <c r="M179" s="200"/>
      <c r="N179" s="201"/>
      <c r="O179" s="201"/>
      <c r="P179" s="201"/>
      <c r="Q179" s="201"/>
      <c r="R179" s="201"/>
      <c r="S179" s="201"/>
      <c r="T179" s="20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6" t="s">
        <v>174</v>
      </c>
      <c r="AU179" s="196" t="s">
        <v>172</v>
      </c>
      <c r="AV179" s="14" t="s">
        <v>177</v>
      </c>
      <c r="AW179" s="14" t="s">
        <v>30</v>
      </c>
      <c r="AX179" s="14" t="s">
        <v>74</v>
      </c>
      <c r="AY179" s="196" t="s">
        <v>164</v>
      </c>
    </row>
    <row r="180" s="15" customFormat="1">
      <c r="A180" s="15"/>
      <c r="B180" s="203"/>
      <c r="C180" s="15"/>
      <c r="D180" s="187" t="s">
        <v>174</v>
      </c>
      <c r="E180" s="204" t="s">
        <v>1</v>
      </c>
      <c r="F180" s="205" t="s">
        <v>178</v>
      </c>
      <c r="G180" s="15"/>
      <c r="H180" s="206">
        <v>111.81</v>
      </c>
      <c r="I180" s="207"/>
      <c r="J180" s="15"/>
      <c r="K180" s="15"/>
      <c r="L180" s="203"/>
      <c r="M180" s="208"/>
      <c r="N180" s="209"/>
      <c r="O180" s="209"/>
      <c r="P180" s="209"/>
      <c r="Q180" s="209"/>
      <c r="R180" s="209"/>
      <c r="S180" s="209"/>
      <c r="T180" s="210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04" t="s">
        <v>174</v>
      </c>
      <c r="AU180" s="204" t="s">
        <v>172</v>
      </c>
      <c r="AV180" s="15" t="s">
        <v>171</v>
      </c>
      <c r="AW180" s="15" t="s">
        <v>30</v>
      </c>
      <c r="AX180" s="15" t="s">
        <v>82</v>
      </c>
      <c r="AY180" s="204" t="s">
        <v>164</v>
      </c>
    </row>
    <row r="181" s="2" customFormat="1" ht="24.15" customHeight="1">
      <c r="A181" s="37"/>
      <c r="B181" s="171"/>
      <c r="C181" s="172" t="s">
        <v>105</v>
      </c>
      <c r="D181" s="172" t="s">
        <v>167</v>
      </c>
      <c r="E181" s="173" t="s">
        <v>356</v>
      </c>
      <c r="F181" s="174" t="s">
        <v>357</v>
      </c>
      <c r="G181" s="175" t="s">
        <v>170</v>
      </c>
      <c r="H181" s="176">
        <v>37.911000000000001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40</v>
      </c>
      <c r="O181" s="76"/>
      <c r="P181" s="182">
        <f>O181*H181</f>
        <v>0</v>
      </c>
      <c r="Q181" s="182">
        <v>0.00014999999999999999</v>
      </c>
      <c r="R181" s="182">
        <f>Q181*H181</f>
        <v>0.0056866499999999997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120</v>
      </c>
      <c r="AT181" s="184" t="s">
        <v>167</v>
      </c>
      <c r="AU181" s="184" t="s">
        <v>172</v>
      </c>
      <c r="AY181" s="18" t="s">
        <v>164</v>
      </c>
      <c r="BE181" s="185">
        <f>IF(N181="základná",J181,0)</f>
        <v>0</v>
      </c>
      <c r="BF181" s="185">
        <f>IF(N181="znížená",J181,0)</f>
        <v>0</v>
      </c>
      <c r="BG181" s="185">
        <f>IF(N181="zákl. prenesená",J181,0)</f>
        <v>0</v>
      </c>
      <c r="BH181" s="185">
        <f>IF(N181="zníž. prenesená",J181,0)</f>
        <v>0</v>
      </c>
      <c r="BI181" s="185">
        <f>IF(N181="nulová",J181,0)</f>
        <v>0</v>
      </c>
      <c r="BJ181" s="18" t="s">
        <v>172</v>
      </c>
      <c r="BK181" s="185">
        <f>ROUND(I181*H181,2)</f>
        <v>0</v>
      </c>
      <c r="BL181" s="18" t="s">
        <v>120</v>
      </c>
      <c r="BM181" s="184" t="s">
        <v>358</v>
      </c>
    </row>
    <row r="182" s="13" customFormat="1">
      <c r="A182" s="13"/>
      <c r="B182" s="186"/>
      <c r="C182" s="13"/>
      <c r="D182" s="187" t="s">
        <v>174</v>
      </c>
      <c r="E182" s="188" t="s">
        <v>1</v>
      </c>
      <c r="F182" s="189" t="s">
        <v>425</v>
      </c>
      <c r="G182" s="13"/>
      <c r="H182" s="190">
        <v>37.911000000000001</v>
      </c>
      <c r="I182" s="191"/>
      <c r="J182" s="13"/>
      <c r="K182" s="13"/>
      <c r="L182" s="186"/>
      <c r="M182" s="192"/>
      <c r="N182" s="193"/>
      <c r="O182" s="193"/>
      <c r="P182" s="193"/>
      <c r="Q182" s="193"/>
      <c r="R182" s="193"/>
      <c r="S182" s="193"/>
      <c r="T182" s="19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8" t="s">
        <v>174</v>
      </c>
      <c r="AU182" s="188" t="s">
        <v>172</v>
      </c>
      <c r="AV182" s="13" t="s">
        <v>172</v>
      </c>
      <c r="AW182" s="13" t="s">
        <v>30</v>
      </c>
      <c r="AX182" s="13" t="s">
        <v>74</v>
      </c>
      <c r="AY182" s="188" t="s">
        <v>164</v>
      </c>
    </row>
    <row r="183" s="14" customFormat="1">
      <c r="A183" s="14"/>
      <c r="B183" s="195"/>
      <c r="C183" s="14"/>
      <c r="D183" s="187" t="s">
        <v>174</v>
      </c>
      <c r="E183" s="196" t="s">
        <v>1</v>
      </c>
      <c r="F183" s="197" t="s">
        <v>176</v>
      </c>
      <c r="G183" s="14"/>
      <c r="H183" s="198">
        <v>37.911000000000001</v>
      </c>
      <c r="I183" s="199"/>
      <c r="J183" s="14"/>
      <c r="K183" s="14"/>
      <c r="L183" s="195"/>
      <c r="M183" s="200"/>
      <c r="N183" s="201"/>
      <c r="O183" s="201"/>
      <c r="P183" s="201"/>
      <c r="Q183" s="201"/>
      <c r="R183" s="201"/>
      <c r="S183" s="201"/>
      <c r="T183" s="20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96" t="s">
        <v>174</v>
      </c>
      <c r="AU183" s="196" t="s">
        <v>172</v>
      </c>
      <c r="AV183" s="14" t="s">
        <v>177</v>
      </c>
      <c r="AW183" s="14" t="s">
        <v>30</v>
      </c>
      <c r="AX183" s="14" t="s">
        <v>74</v>
      </c>
      <c r="AY183" s="196" t="s">
        <v>164</v>
      </c>
    </row>
    <row r="184" s="15" customFormat="1">
      <c r="A184" s="15"/>
      <c r="B184" s="203"/>
      <c r="C184" s="15"/>
      <c r="D184" s="187" t="s">
        <v>174</v>
      </c>
      <c r="E184" s="204" t="s">
        <v>1</v>
      </c>
      <c r="F184" s="205" t="s">
        <v>178</v>
      </c>
      <c r="G184" s="15"/>
      <c r="H184" s="206">
        <v>37.911000000000001</v>
      </c>
      <c r="I184" s="207"/>
      <c r="J184" s="15"/>
      <c r="K184" s="15"/>
      <c r="L184" s="203"/>
      <c r="M184" s="208"/>
      <c r="N184" s="209"/>
      <c r="O184" s="209"/>
      <c r="P184" s="209"/>
      <c r="Q184" s="209"/>
      <c r="R184" s="209"/>
      <c r="S184" s="209"/>
      <c r="T184" s="210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04" t="s">
        <v>174</v>
      </c>
      <c r="AU184" s="204" t="s">
        <v>172</v>
      </c>
      <c r="AV184" s="15" t="s">
        <v>171</v>
      </c>
      <c r="AW184" s="15" t="s">
        <v>30</v>
      </c>
      <c r="AX184" s="15" t="s">
        <v>82</v>
      </c>
      <c r="AY184" s="204" t="s">
        <v>164</v>
      </c>
    </row>
    <row r="185" s="12" customFormat="1" ht="25.92" customHeight="1">
      <c r="A185" s="12"/>
      <c r="B185" s="158"/>
      <c r="C185" s="12"/>
      <c r="D185" s="159" t="s">
        <v>73</v>
      </c>
      <c r="E185" s="160" t="s">
        <v>245</v>
      </c>
      <c r="F185" s="160" t="s">
        <v>403</v>
      </c>
      <c r="G185" s="12"/>
      <c r="H185" s="12"/>
      <c r="I185" s="161"/>
      <c r="J185" s="162">
        <f>BK185</f>
        <v>0</v>
      </c>
      <c r="K185" s="12"/>
      <c r="L185" s="158"/>
      <c r="M185" s="163"/>
      <c r="N185" s="164"/>
      <c r="O185" s="164"/>
      <c r="P185" s="165">
        <f>P186</f>
        <v>0</v>
      </c>
      <c r="Q185" s="164"/>
      <c r="R185" s="165">
        <f>R186</f>
        <v>0.051999999999999998</v>
      </c>
      <c r="S185" s="164"/>
      <c r="T185" s="166">
        <f>T186</f>
        <v>0.02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9" t="s">
        <v>177</v>
      </c>
      <c r="AT185" s="167" t="s">
        <v>73</v>
      </c>
      <c r="AU185" s="167" t="s">
        <v>74</v>
      </c>
      <c r="AY185" s="159" t="s">
        <v>164</v>
      </c>
      <c r="BK185" s="168">
        <f>BK186</f>
        <v>0</v>
      </c>
    </row>
    <row r="186" s="12" customFormat="1" ht="22.8" customHeight="1">
      <c r="A186" s="12"/>
      <c r="B186" s="158"/>
      <c r="C186" s="12"/>
      <c r="D186" s="159" t="s">
        <v>73</v>
      </c>
      <c r="E186" s="169" t="s">
        <v>404</v>
      </c>
      <c r="F186" s="169" t="s">
        <v>405</v>
      </c>
      <c r="G186" s="12"/>
      <c r="H186" s="12"/>
      <c r="I186" s="161"/>
      <c r="J186" s="170">
        <f>BK186</f>
        <v>0</v>
      </c>
      <c r="K186" s="12"/>
      <c r="L186" s="158"/>
      <c r="M186" s="163"/>
      <c r="N186" s="164"/>
      <c r="O186" s="164"/>
      <c r="P186" s="165">
        <f>SUM(P187:P190)</f>
        <v>0</v>
      </c>
      <c r="Q186" s="164"/>
      <c r="R186" s="165">
        <f>SUM(R187:R190)</f>
        <v>0.051999999999999998</v>
      </c>
      <c r="S186" s="164"/>
      <c r="T186" s="166">
        <f>SUM(T187:T190)</f>
        <v>0.02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9" t="s">
        <v>177</v>
      </c>
      <c r="AT186" s="167" t="s">
        <v>73</v>
      </c>
      <c r="AU186" s="167" t="s">
        <v>82</v>
      </c>
      <c r="AY186" s="159" t="s">
        <v>164</v>
      </c>
      <c r="BK186" s="168">
        <f>SUM(BK187:BK190)</f>
        <v>0</v>
      </c>
    </row>
    <row r="187" s="2" customFormat="1" ht="24.15" customHeight="1">
      <c r="A187" s="37"/>
      <c r="B187" s="171"/>
      <c r="C187" s="172" t="s">
        <v>108</v>
      </c>
      <c r="D187" s="172" t="s">
        <v>167</v>
      </c>
      <c r="E187" s="173" t="s">
        <v>407</v>
      </c>
      <c r="F187" s="174" t="s">
        <v>408</v>
      </c>
      <c r="G187" s="175" t="s">
        <v>227</v>
      </c>
      <c r="H187" s="176">
        <v>4</v>
      </c>
      <c r="I187" s="177"/>
      <c r="J187" s="178">
        <f>ROUND(I187*H187,2)</f>
        <v>0</v>
      </c>
      <c r="K187" s="179"/>
      <c r="L187" s="38"/>
      <c r="M187" s="180" t="s">
        <v>1</v>
      </c>
      <c r="N187" s="181" t="s">
        <v>40</v>
      </c>
      <c r="O187" s="76"/>
      <c r="P187" s="182">
        <f>O187*H187</f>
        <v>0</v>
      </c>
      <c r="Q187" s="182">
        <v>0</v>
      </c>
      <c r="R187" s="182">
        <f>Q187*H187</f>
        <v>0</v>
      </c>
      <c r="S187" s="182">
        <v>0</v>
      </c>
      <c r="T187" s="18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4" t="s">
        <v>409</v>
      </c>
      <c r="AT187" s="184" t="s">
        <v>167</v>
      </c>
      <c r="AU187" s="184" t="s">
        <v>172</v>
      </c>
      <c r="AY187" s="18" t="s">
        <v>164</v>
      </c>
      <c r="BE187" s="185">
        <f>IF(N187="základná",J187,0)</f>
        <v>0</v>
      </c>
      <c r="BF187" s="185">
        <f>IF(N187="znížená",J187,0)</f>
        <v>0</v>
      </c>
      <c r="BG187" s="185">
        <f>IF(N187="zákl. prenesená",J187,0)</f>
        <v>0</v>
      </c>
      <c r="BH187" s="185">
        <f>IF(N187="zníž. prenesená",J187,0)</f>
        <v>0</v>
      </c>
      <c r="BI187" s="185">
        <f>IF(N187="nulová",J187,0)</f>
        <v>0</v>
      </c>
      <c r="BJ187" s="18" t="s">
        <v>172</v>
      </c>
      <c r="BK187" s="185">
        <f>ROUND(I187*H187,2)</f>
        <v>0</v>
      </c>
      <c r="BL187" s="18" t="s">
        <v>409</v>
      </c>
      <c r="BM187" s="184" t="s">
        <v>410</v>
      </c>
    </row>
    <row r="188" s="2" customFormat="1" ht="24.15" customHeight="1">
      <c r="A188" s="37"/>
      <c r="B188" s="171"/>
      <c r="C188" s="211" t="s">
        <v>111</v>
      </c>
      <c r="D188" s="211" t="s">
        <v>245</v>
      </c>
      <c r="E188" s="212" t="s">
        <v>412</v>
      </c>
      <c r="F188" s="213" t="s">
        <v>413</v>
      </c>
      <c r="G188" s="214" t="s">
        <v>227</v>
      </c>
      <c r="H188" s="215">
        <v>4</v>
      </c>
      <c r="I188" s="216"/>
      <c r="J188" s="217">
        <f>ROUND(I188*H188,2)</f>
        <v>0</v>
      </c>
      <c r="K188" s="218"/>
      <c r="L188" s="219"/>
      <c r="M188" s="220" t="s">
        <v>1</v>
      </c>
      <c r="N188" s="221" t="s">
        <v>40</v>
      </c>
      <c r="O188" s="76"/>
      <c r="P188" s="182">
        <f>O188*H188</f>
        <v>0</v>
      </c>
      <c r="Q188" s="182">
        <v>0.0064999999999999997</v>
      </c>
      <c r="R188" s="182">
        <f>Q188*H188</f>
        <v>0.025999999999999999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414</v>
      </c>
      <c r="AT188" s="184" t="s">
        <v>245</v>
      </c>
      <c r="AU188" s="184" t="s">
        <v>172</v>
      </c>
      <c r="AY188" s="18" t="s">
        <v>164</v>
      </c>
      <c r="BE188" s="185">
        <f>IF(N188="základná",J188,0)</f>
        <v>0</v>
      </c>
      <c r="BF188" s="185">
        <f>IF(N188="znížená",J188,0)</f>
        <v>0</v>
      </c>
      <c r="BG188" s="185">
        <f>IF(N188="zákl. prenesená",J188,0)</f>
        <v>0</v>
      </c>
      <c r="BH188" s="185">
        <f>IF(N188="zníž. prenesená",J188,0)</f>
        <v>0</v>
      </c>
      <c r="BI188" s="185">
        <f>IF(N188="nulová",J188,0)</f>
        <v>0</v>
      </c>
      <c r="BJ188" s="18" t="s">
        <v>172</v>
      </c>
      <c r="BK188" s="185">
        <f>ROUND(I188*H188,2)</f>
        <v>0</v>
      </c>
      <c r="BL188" s="18" t="s">
        <v>414</v>
      </c>
      <c r="BM188" s="184" t="s">
        <v>415</v>
      </c>
    </row>
    <row r="189" s="2" customFormat="1" ht="24.15" customHeight="1">
      <c r="A189" s="37"/>
      <c r="B189" s="171"/>
      <c r="C189" s="211" t="s">
        <v>114</v>
      </c>
      <c r="D189" s="211" t="s">
        <v>245</v>
      </c>
      <c r="E189" s="212" t="s">
        <v>417</v>
      </c>
      <c r="F189" s="213" t="s">
        <v>418</v>
      </c>
      <c r="G189" s="214" t="s">
        <v>227</v>
      </c>
      <c r="H189" s="215">
        <v>4</v>
      </c>
      <c r="I189" s="216"/>
      <c r="J189" s="217">
        <f>ROUND(I189*H189,2)</f>
        <v>0</v>
      </c>
      <c r="K189" s="218"/>
      <c r="L189" s="219"/>
      <c r="M189" s="220" t="s">
        <v>1</v>
      </c>
      <c r="N189" s="221" t="s">
        <v>40</v>
      </c>
      <c r="O189" s="76"/>
      <c r="P189" s="182">
        <f>O189*H189</f>
        <v>0</v>
      </c>
      <c r="Q189" s="182">
        <v>0.0064999999999999997</v>
      </c>
      <c r="R189" s="182">
        <f>Q189*H189</f>
        <v>0.025999999999999999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414</v>
      </c>
      <c r="AT189" s="184" t="s">
        <v>245</v>
      </c>
      <c r="AU189" s="184" t="s">
        <v>172</v>
      </c>
      <c r="AY189" s="18" t="s">
        <v>164</v>
      </c>
      <c r="BE189" s="185">
        <f>IF(N189="základná",J189,0)</f>
        <v>0</v>
      </c>
      <c r="BF189" s="185">
        <f>IF(N189="znížená",J189,0)</f>
        <v>0</v>
      </c>
      <c r="BG189" s="185">
        <f>IF(N189="zákl. prenesená",J189,0)</f>
        <v>0</v>
      </c>
      <c r="BH189" s="185">
        <f>IF(N189="zníž. prenesená",J189,0)</f>
        <v>0</v>
      </c>
      <c r="BI189" s="185">
        <f>IF(N189="nulová",J189,0)</f>
        <v>0</v>
      </c>
      <c r="BJ189" s="18" t="s">
        <v>172</v>
      </c>
      <c r="BK189" s="185">
        <f>ROUND(I189*H189,2)</f>
        <v>0</v>
      </c>
      <c r="BL189" s="18" t="s">
        <v>414</v>
      </c>
      <c r="BM189" s="184" t="s">
        <v>419</v>
      </c>
    </row>
    <row r="190" s="2" customFormat="1" ht="24.15" customHeight="1">
      <c r="A190" s="37"/>
      <c r="B190" s="171"/>
      <c r="C190" s="172" t="s">
        <v>117</v>
      </c>
      <c r="D190" s="172" t="s">
        <v>167</v>
      </c>
      <c r="E190" s="173" t="s">
        <v>421</v>
      </c>
      <c r="F190" s="174" t="s">
        <v>422</v>
      </c>
      <c r="G190" s="175" t="s">
        <v>227</v>
      </c>
      <c r="H190" s="176">
        <v>4</v>
      </c>
      <c r="I190" s="177"/>
      <c r="J190" s="178">
        <f>ROUND(I190*H190,2)</f>
        <v>0</v>
      </c>
      <c r="K190" s="179"/>
      <c r="L190" s="38"/>
      <c r="M190" s="222" t="s">
        <v>1</v>
      </c>
      <c r="N190" s="223" t="s">
        <v>40</v>
      </c>
      <c r="O190" s="224"/>
      <c r="P190" s="225">
        <f>O190*H190</f>
        <v>0</v>
      </c>
      <c r="Q190" s="225">
        <v>0</v>
      </c>
      <c r="R190" s="225">
        <f>Q190*H190</f>
        <v>0</v>
      </c>
      <c r="S190" s="225">
        <v>0.0050000000000000001</v>
      </c>
      <c r="T190" s="226">
        <f>S190*H190</f>
        <v>0.02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409</v>
      </c>
      <c r="AT190" s="184" t="s">
        <v>167</v>
      </c>
      <c r="AU190" s="184" t="s">
        <v>172</v>
      </c>
      <c r="AY190" s="18" t="s">
        <v>164</v>
      </c>
      <c r="BE190" s="185">
        <f>IF(N190="základná",J190,0)</f>
        <v>0</v>
      </c>
      <c r="BF190" s="185">
        <f>IF(N190="znížená",J190,0)</f>
        <v>0</v>
      </c>
      <c r="BG190" s="185">
        <f>IF(N190="zákl. prenesená",J190,0)</f>
        <v>0</v>
      </c>
      <c r="BH190" s="185">
        <f>IF(N190="zníž. prenesená",J190,0)</f>
        <v>0</v>
      </c>
      <c r="BI190" s="185">
        <f>IF(N190="nulová",J190,0)</f>
        <v>0</v>
      </c>
      <c r="BJ190" s="18" t="s">
        <v>172</v>
      </c>
      <c r="BK190" s="185">
        <f>ROUND(I190*H190,2)</f>
        <v>0</v>
      </c>
      <c r="BL190" s="18" t="s">
        <v>409</v>
      </c>
      <c r="BM190" s="184" t="s">
        <v>423</v>
      </c>
    </row>
    <row r="191" s="2" customFormat="1" ht="6.96" customHeight="1">
      <c r="A191" s="37"/>
      <c r="B191" s="59"/>
      <c r="C191" s="60"/>
      <c r="D191" s="60"/>
      <c r="E191" s="60"/>
      <c r="F191" s="60"/>
      <c r="G191" s="60"/>
      <c r="H191" s="60"/>
      <c r="I191" s="60"/>
      <c r="J191" s="60"/>
      <c r="K191" s="60"/>
      <c r="L191" s="38"/>
      <c r="M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</row>
  </sheetData>
  <autoFilter ref="C124:K19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514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ROUND(J130,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ROUND((SUM(BE130:BE247)),  2)</f>
        <v>0</v>
      </c>
      <c r="G33" s="37"/>
      <c r="H33" s="37"/>
      <c r="I33" s="127">
        <v>0.20000000000000001</v>
      </c>
      <c r="J33" s="126">
        <f>ROUND(((SUM(BE130:BE247))*I33),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ROUND((SUM(BF130:BF247)),  2)</f>
        <v>0</v>
      </c>
      <c r="G34" s="37"/>
      <c r="H34" s="37"/>
      <c r="I34" s="127">
        <v>0.20000000000000001</v>
      </c>
      <c r="J34" s="126">
        <f>ROUND(((SUM(BF130:BF247))*I34),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ROUND((SUM(BG130:BG247)),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ROUND((SUM(BH130:BH247)),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ROUND((SUM(BI130:BI247)),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16 - Trieda č.39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J130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J131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J132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142</v>
      </c>
      <c r="E99" s="145"/>
      <c r="F99" s="145"/>
      <c r="G99" s="145"/>
      <c r="H99" s="145"/>
      <c r="I99" s="145"/>
      <c r="J99" s="146">
        <f>J144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143</v>
      </c>
      <c r="E100" s="145"/>
      <c r="F100" s="145"/>
      <c r="G100" s="145"/>
      <c r="H100" s="145"/>
      <c r="I100" s="145"/>
      <c r="J100" s="146">
        <f>J161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9"/>
      <c r="C101" s="9"/>
      <c r="D101" s="140" t="s">
        <v>144</v>
      </c>
      <c r="E101" s="141"/>
      <c r="F101" s="141"/>
      <c r="G101" s="141"/>
      <c r="H101" s="141"/>
      <c r="I101" s="141"/>
      <c r="J101" s="142">
        <f>J163</f>
        <v>0</v>
      </c>
      <c r="K101" s="9"/>
      <c r="L101" s="13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3"/>
      <c r="C102" s="10"/>
      <c r="D102" s="144" t="s">
        <v>145</v>
      </c>
      <c r="E102" s="145"/>
      <c r="F102" s="145"/>
      <c r="G102" s="145"/>
      <c r="H102" s="145"/>
      <c r="I102" s="145"/>
      <c r="J102" s="146">
        <f>J164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360</v>
      </c>
      <c r="E103" s="145"/>
      <c r="F103" s="145"/>
      <c r="G103" s="145"/>
      <c r="H103" s="145"/>
      <c r="I103" s="145"/>
      <c r="J103" s="146">
        <f>J174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361</v>
      </c>
      <c r="E104" s="145"/>
      <c r="F104" s="145"/>
      <c r="G104" s="145"/>
      <c r="H104" s="145"/>
      <c r="I104" s="145"/>
      <c r="J104" s="146">
        <f>J179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146</v>
      </c>
      <c r="E105" s="145"/>
      <c r="F105" s="145"/>
      <c r="G105" s="145"/>
      <c r="H105" s="145"/>
      <c r="I105" s="145"/>
      <c r="J105" s="146">
        <f>J181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147</v>
      </c>
      <c r="E106" s="145"/>
      <c r="F106" s="145"/>
      <c r="G106" s="145"/>
      <c r="H106" s="145"/>
      <c r="I106" s="145"/>
      <c r="J106" s="146">
        <f>J196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148</v>
      </c>
      <c r="E107" s="145"/>
      <c r="F107" s="145"/>
      <c r="G107" s="145"/>
      <c r="H107" s="145"/>
      <c r="I107" s="145"/>
      <c r="J107" s="146">
        <f>J204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3"/>
      <c r="C108" s="10"/>
      <c r="D108" s="144" t="s">
        <v>149</v>
      </c>
      <c r="E108" s="145"/>
      <c r="F108" s="145"/>
      <c r="G108" s="145"/>
      <c r="H108" s="145"/>
      <c r="I108" s="145"/>
      <c r="J108" s="146">
        <f>J232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39"/>
      <c r="C109" s="9"/>
      <c r="D109" s="140" t="s">
        <v>362</v>
      </c>
      <c r="E109" s="141"/>
      <c r="F109" s="141"/>
      <c r="G109" s="141"/>
      <c r="H109" s="141"/>
      <c r="I109" s="141"/>
      <c r="J109" s="142">
        <f>J242</f>
        <v>0</v>
      </c>
      <c r="K109" s="9"/>
      <c r="L109" s="13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43"/>
      <c r="C110" s="10"/>
      <c r="D110" s="144" t="s">
        <v>363</v>
      </c>
      <c r="E110" s="145"/>
      <c r="F110" s="145"/>
      <c r="G110" s="145"/>
      <c r="H110" s="145"/>
      <c r="I110" s="145"/>
      <c r="J110" s="146">
        <f>J243</f>
        <v>0</v>
      </c>
      <c r="K110" s="10"/>
      <c r="L110" s="14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1"/>
      <c r="C116" s="62"/>
      <c r="D116" s="62"/>
      <c r="E116" s="62"/>
      <c r="F116" s="62"/>
      <c r="G116" s="62"/>
      <c r="H116" s="62"/>
      <c r="I116" s="62"/>
      <c r="J116" s="62"/>
      <c r="K116" s="62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150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15</v>
      </c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3.25" customHeight="1">
      <c r="A120" s="37"/>
      <c r="B120" s="38"/>
      <c r="C120" s="37"/>
      <c r="D120" s="37"/>
      <c r="E120" s="120" t="str">
        <f>E7</f>
        <v>Stavebné opravy v triedach - SPŠ elektrotechnická, Komenského 44, 040 01 Košice</v>
      </c>
      <c r="F120" s="31"/>
      <c r="G120" s="31"/>
      <c r="H120" s="31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133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7"/>
      <c r="D122" s="37"/>
      <c r="E122" s="66" t="str">
        <f>E9</f>
        <v>16 - Trieda č.39</v>
      </c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19</v>
      </c>
      <c r="D124" s="37"/>
      <c r="E124" s="37"/>
      <c r="F124" s="26" t="str">
        <f>F12</f>
        <v>Komenského 44, 040 01 Košice</v>
      </c>
      <c r="G124" s="37"/>
      <c r="H124" s="37"/>
      <c r="I124" s="31" t="s">
        <v>21</v>
      </c>
      <c r="J124" s="68" t="str">
        <f>IF(J12="","",J12)</f>
        <v>25. 10. 2020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23</v>
      </c>
      <c r="D126" s="37"/>
      <c r="E126" s="37"/>
      <c r="F126" s="26" t="str">
        <f>E15</f>
        <v xml:space="preserve"> SPŠ elektrotechnická, Komenského 44, 04001 Košice</v>
      </c>
      <c r="G126" s="37"/>
      <c r="H126" s="37"/>
      <c r="I126" s="31" t="s">
        <v>29</v>
      </c>
      <c r="J126" s="35" t="str">
        <f>E21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27</v>
      </c>
      <c r="D127" s="37"/>
      <c r="E127" s="37"/>
      <c r="F127" s="26" t="str">
        <f>IF(E18="","",E18)</f>
        <v>Vyplň údaj</v>
      </c>
      <c r="G127" s="37"/>
      <c r="H127" s="37"/>
      <c r="I127" s="31" t="s">
        <v>32</v>
      </c>
      <c r="J127" s="35" t="str">
        <f>E24</f>
        <v xml:space="preserve"> 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47"/>
      <c r="B129" s="148"/>
      <c r="C129" s="149" t="s">
        <v>151</v>
      </c>
      <c r="D129" s="150" t="s">
        <v>59</v>
      </c>
      <c r="E129" s="150" t="s">
        <v>55</v>
      </c>
      <c r="F129" s="150" t="s">
        <v>56</v>
      </c>
      <c r="G129" s="150" t="s">
        <v>152</v>
      </c>
      <c r="H129" s="150" t="s">
        <v>153</v>
      </c>
      <c r="I129" s="150" t="s">
        <v>154</v>
      </c>
      <c r="J129" s="151" t="s">
        <v>137</v>
      </c>
      <c r="K129" s="152" t="s">
        <v>155</v>
      </c>
      <c r="L129" s="153"/>
      <c r="M129" s="85" t="s">
        <v>1</v>
      </c>
      <c r="N129" s="86" t="s">
        <v>38</v>
      </c>
      <c r="O129" s="86" t="s">
        <v>156</v>
      </c>
      <c r="P129" s="86" t="s">
        <v>157</v>
      </c>
      <c r="Q129" s="86" t="s">
        <v>158</v>
      </c>
      <c r="R129" s="86" t="s">
        <v>159</v>
      </c>
      <c r="S129" s="86" t="s">
        <v>160</v>
      </c>
      <c r="T129" s="87" t="s">
        <v>161</v>
      </c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</row>
    <row r="130" s="2" customFormat="1" ht="22.8" customHeight="1">
      <c r="A130" s="37"/>
      <c r="B130" s="38"/>
      <c r="C130" s="92" t="s">
        <v>138</v>
      </c>
      <c r="D130" s="37"/>
      <c r="E130" s="37"/>
      <c r="F130" s="37"/>
      <c r="G130" s="37"/>
      <c r="H130" s="37"/>
      <c r="I130" s="37"/>
      <c r="J130" s="154">
        <f>BK130</f>
        <v>0</v>
      </c>
      <c r="K130" s="37"/>
      <c r="L130" s="38"/>
      <c r="M130" s="88"/>
      <c r="N130" s="72"/>
      <c r="O130" s="89"/>
      <c r="P130" s="155">
        <f>P131+P163+P242</f>
        <v>0</v>
      </c>
      <c r="Q130" s="89"/>
      <c r="R130" s="155">
        <f>R131+R163+R242</f>
        <v>0.95728375999999993</v>
      </c>
      <c r="S130" s="89"/>
      <c r="T130" s="156">
        <f>T131+T163+T242</f>
        <v>0.18446000000000001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73</v>
      </c>
      <c r="AU130" s="18" t="s">
        <v>139</v>
      </c>
      <c r="BK130" s="157">
        <f>BK131+BK163+BK242</f>
        <v>0</v>
      </c>
    </row>
    <row r="131" s="12" customFormat="1" ht="25.92" customHeight="1">
      <c r="A131" s="12"/>
      <c r="B131" s="158"/>
      <c r="C131" s="12"/>
      <c r="D131" s="159" t="s">
        <v>73</v>
      </c>
      <c r="E131" s="160" t="s">
        <v>162</v>
      </c>
      <c r="F131" s="160" t="s">
        <v>163</v>
      </c>
      <c r="G131" s="12"/>
      <c r="H131" s="12"/>
      <c r="I131" s="161"/>
      <c r="J131" s="162">
        <f>BK131</f>
        <v>0</v>
      </c>
      <c r="K131" s="12"/>
      <c r="L131" s="158"/>
      <c r="M131" s="163"/>
      <c r="N131" s="164"/>
      <c r="O131" s="164"/>
      <c r="P131" s="165">
        <f>P132+P144+P161</f>
        <v>0</v>
      </c>
      <c r="Q131" s="164"/>
      <c r="R131" s="165">
        <f>R132+R144+R161</f>
        <v>0.43972422</v>
      </c>
      <c r="S131" s="164"/>
      <c r="T131" s="166">
        <f>T132+T144+T161</f>
        <v>0.12240000000000001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82</v>
      </c>
      <c r="AT131" s="167" t="s">
        <v>73</v>
      </c>
      <c r="AU131" s="167" t="s">
        <v>74</v>
      </c>
      <c r="AY131" s="159" t="s">
        <v>164</v>
      </c>
      <c r="BK131" s="168">
        <f>BK132+BK144+BK161</f>
        <v>0</v>
      </c>
    </row>
    <row r="132" s="12" customFormat="1" ht="22.8" customHeight="1">
      <c r="A132" s="12"/>
      <c r="B132" s="158"/>
      <c r="C132" s="12"/>
      <c r="D132" s="159" t="s">
        <v>73</v>
      </c>
      <c r="E132" s="169" t="s">
        <v>165</v>
      </c>
      <c r="F132" s="169" t="s">
        <v>166</v>
      </c>
      <c r="G132" s="12"/>
      <c r="H132" s="12"/>
      <c r="I132" s="161"/>
      <c r="J132" s="170">
        <f>BK132</f>
        <v>0</v>
      </c>
      <c r="K132" s="12"/>
      <c r="L132" s="158"/>
      <c r="M132" s="163"/>
      <c r="N132" s="164"/>
      <c r="O132" s="164"/>
      <c r="P132" s="165">
        <f>SUM(P133:P143)</f>
        <v>0</v>
      </c>
      <c r="Q132" s="164"/>
      <c r="R132" s="165">
        <f>SUM(R133:R143)</f>
        <v>0.43972422</v>
      </c>
      <c r="S132" s="164"/>
      <c r="T132" s="166">
        <f>SUM(T133:T143)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9" t="s">
        <v>82</v>
      </c>
      <c r="AT132" s="167" t="s">
        <v>73</v>
      </c>
      <c r="AU132" s="167" t="s">
        <v>82</v>
      </c>
      <c r="AY132" s="159" t="s">
        <v>164</v>
      </c>
      <c r="BK132" s="168">
        <f>SUM(BK133:BK143)</f>
        <v>0</v>
      </c>
    </row>
    <row r="133" s="2" customFormat="1" ht="37.8" customHeight="1">
      <c r="A133" s="37"/>
      <c r="B133" s="171"/>
      <c r="C133" s="172" t="s">
        <v>82</v>
      </c>
      <c r="D133" s="172" t="s">
        <v>167</v>
      </c>
      <c r="E133" s="173" t="s">
        <v>168</v>
      </c>
      <c r="F133" s="174" t="s">
        <v>169</v>
      </c>
      <c r="G133" s="175" t="s">
        <v>170</v>
      </c>
      <c r="H133" s="176">
        <v>73.715999999999994</v>
      </c>
      <c r="I133" s="177"/>
      <c r="J133" s="178">
        <f>ROUND(I133*H133,2)</f>
        <v>0</v>
      </c>
      <c r="K133" s="179"/>
      <c r="L133" s="38"/>
      <c r="M133" s="180" t="s">
        <v>1</v>
      </c>
      <c r="N133" s="181" t="s">
        <v>40</v>
      </c>
      <c r="O133" s="76"/>
      <c r="P133" s="182">
        <f>O133*H133</f>
        <v>0</v>
      </c>
      <c r="Q133" s="182">
        <v>0.00247</v>
      </c>
      <c r="R133" s="182">
        <f>Q133*H133</f>
        <v>0.18207851999999999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171</v>
      </c>
      <c r="AT133" s="184" t="s">
        <v>167</v>
      </c>
      <c r="AU133" s="184" t="s">
        <v>172</v>
      </c>
      <c r="AY133" s="18" t="s">
        <v>164</v>
      </c>
      <c r="BE133" s="185">
        <f>IF(N133="základná",J133,0)</f>
        <v>0</v>
      </c>
      <c r="BF133" s="185">
        <f>IF(N133="znížená",J133,0)</f>
        <v>0</v>
      </c>
      <c r="BG133" s="185">
        <f>IF(N133="zákl. prenesená",J133,0)</f>
        <v>0</v>
      </c>
      <c r="BH133" s="185">
        <f>IF(N133="zníž. prenesená",J133,0)</f>
        <v>0</v>
      </c>
      <c r="BI133" s="185">
        <f>IF(N133="nulová",J133,0)</f>
        <v>0</v>
      </c>
      <c r="BJ133" s="18" t="s">
        <v>172</v>
      </c>
      <c r="BK133" s="185">
        <f>ROUND(I133*H133,2)</f>
        <v>0</v>
      </c>
      <c r="BL133" s="18" t="s">
        <v>171</v>
      </c>
      <c r="BM133" s="184" t="s">
        <v>173</v>
      </c>
    </row>
    <row r="134" s="13" customFormat="1">
      <c r="A134" s="13"/>
      <c r="B134" s="186"/>
      <c r="C134" s="13"/>
      <c r="D134" s="187" t="s">
        <v>174</v>
      </c>
      <c r="E134" s="188" t="s">
        <v>1</v>
      </c>
      <c r="F134" s="189" t="s">
        <v>446</v>
      </c>
      <c r="G134" s="13"/>
      <c r="H134" s="190">
        <v>73.715999999999994</v>
      </c>
      <c r="I134" s="191"/>
      <c r="J134" s="13"/>
      <c r="K134" s="13"/>
      <c r="L134" s="186"/>
      <c r="M134" s="192"/>
      <c r="N134" s="193"/>
      <c r="O134" s="193"/>
      <c r="P134" s="193"/>
      <c r="Q134" s="193"/>
      <c r="R134" s="193"/>
      <c r="S134" s="193"/>
      <c r="T134" s="19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8" t="s">
        <v>174</v>
      </c>
      <c r="AU134" s="188" t="s">
        <v>172</v>
      </c>
      <c r="AV134" s="13" t="s">
        <v>172</v>
      </c>
      <c r="AW134" s="13" t="s">
        <v>30</v>
      </c>
      <c r="AX134" s="13" t="s">
        <v>74</v>
      </c>
      <c r="AY134" s="188" t="s">
        <v>164</v>
      </c>
    </row>
    <row r="135" s="14" customFormat="1">
      <c r="A135" s="14"/>
      <c r="B135" s="195"/>
      <c r="C135" s="14"/>
      <c r="D135" s="187" t="s">
        <v>174</v>
      </c>
      <c r="E135" s="196" t="s">
        <v>1</v>
      </c>
      <c r="F135" s="197" t="s">
        <v>176</v>
      </c>
      <c r="G135" s="14"/>
      <c r="H135" s="198">
        <v>73.715999999999994</v>
      </c>
      <c r="I135" s="199"/>
      <c r="J135" s="14"/>
      <c r="K135" s="14"/>
      <c r="L135" s="195"/>
      <c r="M135" s="200"/>
      <c r="N135" s="201"/>
      <c r="O135" s="201"/>
      <c r="P135" s="201"/>
      <c r="Q135" s="201"/>
      <c r="R135" s="201"/>
      <c r="S135" s="201"/>
      <c r="T135" s="20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196" t="s">
        <v>174</v>
      </c>
      <c r="AU135" s="196" t="s">
        <v>172</v>
      </c>
      <c r="AV135" s="14" t="s">
        <v>177</v>
      </c>
      <c r="AW135" s="14" t="s">
        <v>30</v>
      </c>
      <c r="AX135" s="14" t="s">
        <v>74</v>
      </c>
      <c r="AY135" s="196" t="s">
        <v>164</v>
      </c>
    </row>
    <row r="136" s="15" customFormat="1">
      <c r="A136" s="15"/>
      <c r="B136" s="203"/>
      <c r="C136" s="15"/>
      <c r="D136" s="187" t="s">
        <v>174</v>
      </c>
      <c r="E136" s="204" t="s">
        <v>1</v>
      </c>
      <c r="F136" s="205" t="s">
        <v>178</v>
      </c>
      <c r="G136" s="15"/>
      <c r="H136" s="206">
        <v>73.715999999999994</v>
      </c>
      <c r="I136" s="207"/>
      <c r="J136" s="15"/>
      <c r="K136" s="15"/>
      <c r="L136" s="203"/>
      <c r="M136" s="208"/>
      <c r="N136" s="209"/>
      <c r="O136" s="209"/>
      <c r="P136" s="209"/>
      <c r="Q136" s="209"/>
      <c r="R136" s="209"/>
      <c r="S136" s="209"/>
      <c r="T136" s="210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04" t="s">
        <v>174</v>
      </c>
      <c r="AU136" s="204" t="s">
        <v>172</v>
      </c>
      <c r="AV136" s="15" t="s">
        <v>171</v>
      </c>
      <c r="AW136" s="15" t="s">
        <v>30</v>
      </c>
      <c r="AX136" s="15" t="s">
        <v>82</v>
      </c>
      <c r="AY136" s="204" t="s">
        <v>164</v>
      </c>
    </row>
    <row r="137" s="2" customFormat="1" ht="24.15" customHeight="1">
      <c r="A137" s="37"/>
      <c r="B137" s="171"/>
      <c r="C137" s="172" t="s">
        <v>172</v>
      </c>
      <c r="D137" s="172" t="s">
        <v>167</v>
      </c>
      <c r="E137" s="173" t="s">
        <v>179</v>
      </c>
      <c r="F137" s="174" t="s">
        <v>180</v>
      </c>
      <c r="G137" s="175" t="s">
        <v>170</v>
      </c>
      <c r="H137" s="176">
        <v>104.31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40</v>
      </c>
      <c r="O137" s="76"/>
      <c r="P137" s="182">
        <f>O137*H137</f>
        <v>0</v>
      </c>
      <c r="Q137" s="182">
        <v>0.00247</v>
      </c>
      <c r="R137" s="182">
        <f>Q137*H137</f>
        <v>0.25764569999999998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171</v>
      </c>
      <c r="AT137" s="184" t="s">
        <v>167</v>
      </c>
      <c r="AU137" s="184" t="s">
        <v>172</v>
      </c>
      <c r="AY137" s="18" t="s">
        <v>164</v>
      </c>
      <c r="BE137" s="185">
        <f>IF(N137="základná",J137,0)</f>
        <v>0</v>
      </c>
      <c r="BF137" s="185">
        <f>IF(N137="znížená",J137,0)</f>
        <v>0</v>
      </c>
      <c r="BG137" s="185">
        <f>IF(N137="zákl. prenesená",J137,0)</f>
        <v>0</v>
      </c>
      <c r="BH137" s="185">
        <f>IF(N137="zníž. prenesená",J137,0)</f>
        <v>0</v>
      </c>
      <c r="BI137" s="185">
        <f>IF(N137="nulová",J137,0)</f>
        <v>0</v>
      </c>
      <c r="BJ137" s="18" t="s">
        <v>172</v>
      </c>
      <c r="BK137" s="185">
        <f>ROUND(I137*H137,2)</f>
        <v>0</v>
      </c>
      <c r="BL137" s="18" t="s">
        <v>171</v>
      </c>
      <c r="BM137" s="184" t="s">
        <v>181</v>
      </c>
    </row>
    <row r="138" s="13" customFormat="1">
      <c r="A138" s="13"/>
      <c r="B138" s="186"/>
      <c r="C138" s="13"/>
      <c r="D138" s="187" t="s">
        <v>174</v>
      </c>
      <c r="E138" s="188" t="s">
        <v>1</v>
      </c>
      <c r="F138" s="189" t="s">
        <v>447</v>
      </c>
      <c r="G138" s="13"/>
      <c r="H138" s="190">
        <v>116.34699999999999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174</v>
      </c>
      <c r="AU138" s="188" t="s">
        <v>172</v>
      </c>
      <c r="AV138" s="13" t="s">
        <v>172</v>
      </c>
      <c r="AW138" s="13" t="s">
        <v>30</v>
      </c>
      <c r="AX138" s="13" t="s">
        <v>74</v>
      </c>
      <c r="AY138" s="188" t="s">
        <v>164</v>
      </c>
    </row>
    <row r="139" s="13" customFormat="1">
      <c r="A139" s="13"/>
      <c r="B139" s="186"/>
      <c r="C139" s="13"/>
      <c r="D139" s="187" t="s">
        <v>174</v>
      </c>
      <c r="E139" s="188" t="s">
        <v>1</v>
      </c>
      <c r="F139" s="189" t="s">
        <v>183</v>
      </c>
      <c r="G139" s="13"/>
      <c r="H139" s="190">
        <v>-19.213000000000001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174</v>
      </c>
      <c r="AU139" s="188" t="s">
        <v>172</v>
      </c>
      <c r="AV139" s="13" t="s">
        <v>172</v>
      </c>
      <c r="AW139" s="13" t="s">
        <v>30</v>
      </c>
      <c r="AX139" s="13" t="s">
        <v>74</v>
      </c>
      <c r="AY139" s="188" t="s">
        <v>164</v>
      </c>
    </row>
    <row r="140" s="13" customFormat="1">
      <c r="A140" s="13"/>
      <c r="B140" s="186"/>
      <c r="C140" s="13"/>
      <c r="D140" s="187" t="s">
        <v>174</v>
      </c>
      <c r="E140" s="188" t="s">
        <v>1</v>
      </c>
      <c r="F140" s="189" t="s">
        <v>184</v>
      </c>
      <c r="G140" s="13"/>
      <c r="H140" s="190">
        <v>-1.845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174</v>
      </c>
      <c r="AU140" s="188" t="s">
        <v>172</v>
      </c>
      <c r="AV140" s="13" t="s">
        <v>172</v>
      </c>
      <c r="AW140" s="13" t="s">
        <v>30</v>
      </c>
      <c r="AX140" s="13" t="s">
        <v>74</v>
      </c>
      <c r="AY140" s="188" t="s">
        <v>164</v>
      </c>
    </row>
    <row r="141" s="13" customFormat="1">
      <c r="A141" s="13"/>
      <c r="B141" s="186"/>
      <c r="C141" s="13"/>
      <c r="D141" s="187" t="s">
        <v>174</v>
      </c>
      <c r="E141" s="188" t="s">
        <v>1</v>
      </c>
      <c r="F141" s="189" t="s">
        <v>185</v>
      </c>
      <c r="G141" s="13"/>
      <c r="H141" s="190">
        <v>9.0210000000000008</v>
      </c>
      <c r="I141" s="191"/>
      <c r="J141" s="13"/>
      <c r="K141" s="13"/>
      <c r="L141" s="186"/>
      <c r="M141" s="192"/>
      <c r="N141" s="193"/>
      <c r="O141" s="193"/>
      <c r="P141" s="193"/>
      <c r="Q141" s="193"/>
      <c r="R141" s="193"/>
      <c r="S141" s="193"/>
      <c r="T141" s="19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8" t="s">
        <v>174</v>
      </c>
      <c r="AU141" s="188" t="s">
        <v>172</v>
      </c>
      <c r="AV141" s="13" t="s">
        <v>172</v>
      </c>
      <c r="AW141" s="13" t="s">
        <v>30</v>
      </c>
      <c r="AX141" s="13" t="s">
        <v>74</v>
      </c>
      <c r="AY141" s="188" t="s">
        <v>164</v>
      </c>
    </row>
    <row r="142" s="14" customFormat="1">
      <c r="A142" s="14"/>
      <c r="B142" s="195"/>
      <c r="C142" s="14"/>
      <c r="D142" s="187" t="s">
        <v>174</v>
      </c>
      <c r="E142" s="196" t="s">
        <v>1</v>
      </c>
      <c r="F142" s="197" t="s">
        <v>176</v>
      </c>
      <c r="G142" s="14"/>
      <c r="H142" s="198">
        <v>104.30999999999999</v>
      </c>
      <c r="I142" s="199"/>
      <c r="J142" s="14"/>
      <c r="K142" s="14"/>
      <c r="L142" s="195"/>
      <c r="M142" s="200"/>
      <c r="N142" s="201"/>
      <c r="O142" s="201"/>
      <c r="P142" s="201"/>
      <c r="Q142" s="201"/>
      <c r="R142" s="201"/>
      <c r="S142" s="201"/>
      <c r="T142" s="20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6" t="s">
        <v>174</v>
      </c>
      <c r="AU142" s="196" t="s">
        <v>172</v>
      </c>
      <c r="AV142" s="14" t="s">
        <v>177</v>
      </c>
      <c r="AW142" s="14" t="s">
        <v>30</v>
      </c>
      <c r="AX142" s="14" t="s">
        <v>74</v>
      </c>
      <c r="AY142" s="196" t="s">
        <v>164</v>
      </c>
    </row>
    <row r="143" s="15" customFormat="1">
      <c r="A143" s="15"/>
      <c r="B143" s="203"/>
      <c r="C143" s="15"/>
      <c r="D143" s="187" t="s">
        <v>174</v>
      </c>
      <c r="E143" s="204" t="s">
        <v>1</v>
      </c>
      <c r="F143" s="205" t="s">
        <v>178</v>
      </c>
      <c r="G143" s="15"/>
      <c r="H143" s="206">
        <v>104.30999999999999</v>
      </c>
      <c r="I143" s="207"/>
      <c r="J143" s="15"/>
      <c r="K143" s="15"/>
      <c r="L143" s="203"/>
      <c r="M143" s="208"/>
      <c r="N143" s="209"/>
      <c r="O143" s="209"/>
      <c r="P143" s="209"/>
      <c r="Q143" s="209"/>
      <c r="R143" s="209"/>
      <c r="S143" s="209"/>
      <c r="T143" s="210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04" t="s">
        <v>174</v>
      </c>
      <c r="AU143" s="204" t="s">
        <v>172</v>
      </c>
      <c r="AV143" s="15" t="s">
        <v>171</v>
      </c>
      <c r="AW143" s="15" t="s">
        <v>30</v>
      </c>
      <c r="AX143" s="15" t="s">
        <v>82</v>
      </c>
      <c r="AY143" s="204" t="s">
        <v>164</v>
      </c>
    </row>
    <row r="144" s="12" customFormat="1" ht="22.8" customHeight="1">
      <c r="A144" s="12"/>
      <c r="B144" s="158"/>
      <c r="C144" s="12"/>
      <c r="D144" s="159" t="s">
        <v>73</v>
      </c>
      <c r="E144" s="169" t="s">
        <v>186</v>
      </c>
      <c r="F144" s="169" t="s">
        <v>187</v>
      </c>
      <c r="G144" s="12"/>
      <c r="H144" s="12"/>
      <c r="I144" s="161"/>
      <c r="J144" s="170">
        <f>BK144</f>
        <v>0</v>
      </c>
      <c r="K144" s="12"/>
      <c r="L144" s="158"/>
      <c r="M144" s="163"/>
      <c r="N144" s="164"/>
      <c r="O144" s="164"/>
      <c r="P144" s="165">
        <f>SUM(P145:P160)</f>
        <v>0</v>
      </c>
      <c r="Q144" s="164"/>
      <c r="R144" s="165">
        <f>SUM(R145:R160)</f>
        <v>0</v>
      </c>
      <c r="S144" s="164"/>
      <c r="T144" s="166">
        <f>SUM(T145:T160)</f>
        <v>0.12240000000000001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9" t="s">
        <v>82</v>
      </c>
      <c r="AT144" s="167" t="s">
        <v>73</v>
      </c>
      <c r="AU144" s="167" t="s">
        <v>82</v>
      </c>
      <c r="AY144" s="159" t="s">
        <v>164</v>
      </c>
      <c r="BK144" s="168">
        <f>SUM(BK145:BK160)</f>
        <v>0</v>
      </c>
    </row>
    <row r="145" s="2" customFormat="1" ht="37.8" customHeight="1">
      <c r="A145" s="37"/>
      <c r="B145" s="171"/>
      <c r="C145" s="172" t="s">
        <v>177</v>
      </c>
      <c r="D145" s="172" t="s">
        <v>167</v>
      </c>
      <c r="E145" s="173" t="s">
        <v>368</v>
      </c>
      <c r="F145" s="174" t="s">
        <v>369</v>
      </c>
      <c r="G145" s="175" t="s">
        <v>170</v>
      </c>
      <c r="H145" s="176">
        <v>1.8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40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0.068000000000000005</v>
      </c>
      <c r="T145" s="183">
        <f>S145*H145</f>
        <v>0.12240000000000001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171</v>
      </c>
      <c r="AT145" s="184" t="s">
        <v>167</v>
      </c>
      <c r="AU145" s="184" t="s">
        <v>172</v>
      </c>
      <c r="AY145" s="18" t="s">
        <v>164</v>
      </c>
      <c r="BE145" s="185">
        <f>IF(N145="základná",J145,0)</f>
        <v>0</v>
      </c>
      <c r="BF145" s="185">
        <f>IF(N145="znížená",J145,0)</f>
        <v>0</v>
      </c>
      <c r="BG145" s="185">
        <f>IF(N145="zákl. prenesená",J145,0)</f>
        <v>0</v>
      </c>
      <c r="BH145" s="185">
        <f>IF(N145="zníž. prenesená",J145,0)</f>
        <v>0</v>
      </c>
      <c r="BI145" s="185">
        <f>IF(N145="nulová",J145,0)</f>
        <v>0</v>
      </c>
      <c r="BJ145" s="18" t="s">
        <v>172</v>
      </c>
      <c r="BK145" s="185">
        <f>ROUND(I145*H145,2)</f>
        <v>0</v>
      </c>
      <c r="BL145" s="18" t="s">
        <v>171</v>
      </c>
      <c r="BM145" s="184" t="s">
        <v>370</v>
      </c>
    </row>
    <row r="146" s="13" customFormat="1">
      <c r="A146" s="13"/>
      <c r="B146" s="186"/>
      <c r="C146" s="13"/>
      <c r="D146" s="187" t="s">
        <v>174</v>
      </c>
      <c r="E146" s="188" t="s">
        <v>1</v>
      </c>
      <c r="F146" s="189" t="s">
        <v>371</v>
      </c>
      <c r="G146" s="13"/>
      <c r="H146" s="190">
        <v>1.8</v>
      </c>
      <c r="I146" s="191"/>
      <c r="J146" s="13"/>
      <c r="K146" s="13"/>
      <c r="L146" s="186"/>
      <c r="M146" s="192"/>
      <c r="N146" s="193"/>
      <c r="O146" s="193"/>
      <c r="P146" s="193"/>
      <c r="Q146" s="193"/>
      <c r="R146" s="193"/>
      <c r="S146" s="193"/>
      <c r="T146" s="19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8" t="s">
        <v>174</v>
      </c>
      <c r="AU146" s="188" t="s">
        <v>172</v>
      </c>
      <c r="AV146" s="13" t="s">
        <v>172</v>
      </c>
      <c r="AW146" s="13" t="s">
        <v>30</v>
      </c>
      <c r="AX146" s="13" t="s">
        <v>74</v>
      </c>
      <c r="AY146" s="188" t="s">
        <v>164</v>
      </c>
    </row>
    <row r="147" s="14" customFormat="1">
      <c r="A147" s="14"/>
      <c r="B147" s="195"/>
      <c r="C147" s="14"/>
      <c r="D147" s="187" t="s">
        <v>174</v>
      </c>
      <c r="E147" s="196" t="s">
        <v>1</v>
      </c>
      <c r="F147" s="197" t="s">
        <v>176</v>
      </c>
      <c r="G147" s="14"/>
      <c r="H147" s="198">
        <v>1.8</v>
      </c>
      <c r="I147" s="199"/>
      <c r="J147" s="14"/>
      <c r="K147" s="14"/>
      <c r="L147" s="195"/>
      <c r="M147" s="200"/>
      <c r="N147" s="201"/>
      <c r="O147" s="201"/>
      <c r="P147" s="201"/>
      <c r="Q147" s="201"/>
      <c r="R147" s="201"/>
      <c r="S147" s="201"/>
      <c r="T147" s="20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6" t="s">
        <v>174</v>
      </c>
      <c r="AU147" s="196" t="s">
        <v>172</v>
      </c>
      <c r="AV147" s="14" t="s">
        <v>177</v>
      </c>
      <c r="AW147" s="14" t="s">
        <v>30</v>
      </c>
      <c r="AX147" s="14" t="s">
        <v>74</v>
      </c>
      <c r="AY147" s="196" t="s">
        <v>164</v>
      </c>
    </row>
    <row r="148" s="15" customFormat="1">
      <c r="A148" s="15"/>
      <c r="B148" s="203"/>
      <c r="C148" s="15"/>
      <c r="D148" s="187" t="s">
        <v>174</v>
      </c>
      <c r="E148" s="204" t="s">
        <v>1</v>
      </c>
      <c r="F148" s="205" t="s">
        <v>178</v>
      </c>
      <c r="G148" s="15"/>
      <c r="H148" s="206">
        <v>1.8</v>
      </c>
      <c r="I148" s="207"/>
      <c r="J148" s="15"/>
      <c r="K148" s="15"/>
      <c r="L148" s="203"/>
      <c r="M148" s="208"/>
      <c r="N148" s="209"/>
      <c r="O148" s="209"/>
      <c r="P148" s="209"/>
      <c r="Q148" s="209"/>
      <c r="R148" s="209"/>
      <c r="S148" s="209"/>
      <c r="T148" s="210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04" t="s">
        <v>174</v>
      </c>
      <c r="AU148" s="204" t="s">
        <v>172</v>
      </c>
      <c r="AV148" s="15" t="s">
        <v>171</v>
      </c>
      <c r="AW148" s="15" t="s">
        <v>30</v>
      </c>
      <c r="AX148" s="15" t="s">
        <v>82</v>
      </c>
      <c r="AY148" s="204" t="s">
        <v>164</v>
      </c>
    </row>
    <row r="149" s="2" customFormat="1" ht="24.15" customHeight="1">
      <c r="A149" s="37"/>
      <c r="B149" s="171"/>
      <c r="C149" s="172" t="s">
        <v>171</v>
      </c>
      <c r="D149" s="172" t="s">
        <v>167</v>
      </c>
      <c r="E149" s="173" t="s">
        <v>192</v>
      </c>
      <c r="F149" s="174" t="s">
        <v>193</v>
      </c>
      <c r="G149" s="175" t="s">
        <v>194</v>
      </c>
      <c r="H149" s="176">
        <v>0.14399999999999999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40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171</v>
      </c>
      <c r="AT149" s="184" t="s">
        <v>167</v>
      </c>
      <c r="AU149" s="184" t="s">
        <v>172</v>
      </c>
      <c r="AY149" s="18" t="s">
        <v>164</v>
      </c>
      <c r="BE149" s="185">
        <f>IF(N149="základná",J149,0)</f>
        <v>0</v>
      </c>
      <c r="BF149" s="185">
        <f>IF(N149="znížená",J149,0)</f>
        <v>0</v>
      </c>
      <c r="BG149" s="185">
        <f>IF(N149="zákl. prenesená",J149,0)</f>
        <v>0</v>
      </c>
      <c r="BH149" s="185">
        <f>IF(N149="zníž. prenesená",J149,0)</f>
        <v>0</v>
      </c>
      <c r="BI149" s="185">
        <f>IF(N149="nulová",J149,0)</f>
        <v>0</v>
      </c>
      <c r="BJ149" s="18" t="s">
        <v>172</v>
      </c>
      <c r="BK149" s="185">
        <f>ROUND(I149*H149,2)</f>
        <v>0</v>
      </c>
      <c r="BL149" s="18" t="s">
        <v>171</v>
      </c>
      <c r="BM149" s="184" t="s">
        <v>195</v>
      </c>
    </row>
    <row r="150" s="2" customFormat="1" ht="24.15" customHeight="1">
      <c r="A150" s="37"/>
      <c r="B150" s="171"/>
      <c r="C150" s="172" t="s">
        <v>196</v>
      </c>
      <c r="D150" s="172" t="s">
        <v>167</v>
      </c>
      <c r="E150" s="173" t="s">
        <v>197</v>
      </c>
      <c r="F150" s="174" t="s">
        <v>198</v>
      </c>
      <c r="G150" s="175" t="s">
        <v>194</v>
      </c>
      <c r="H150" s="176">
        <v>0.14399999999999999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40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171</v>
      </c>
      <c r="AT150" s="184" t="s">
        <v>167</v>
      </c>
      <c r="AU150" s="184" t="s">
        <v>172</v>
      </c>
      <c r="AY150" s="18" t="s">
        <v>164</v>
      </c>
      <c r="BE150" s="185">
        <f>IF(N150="základná",J150,0)</f>
        <v>0</v>
      </c>
      <c r="BF150" s="185">
        <f>IF(N150="znížená",J150,0)</f>
        <v>0</v>
      </c>
      <c r="BG150" s="185">
        <f>IF(N150="zákl. prenesená",J150,0)</f>
        <v>0</v>
      </c>
      <c r="BH150" s="185">
        <f>IF(N150="zníž. prenesená",J150,0)</f>
        <v>0</v>
      </c>
      <c r="BI150" s="185">
        <f>IF(N150="nulová",J150,0)</f>
        <v>0</v>
      </c>
      <c r="BJ150" s="18" t="s">
        <v>172</v>
      </c>
      <c r="BK150" s="185">
        <f>ROUND(I150*H150,2)</f>
        <v>0</v>
      </c>
      <c r="BL150" s="18" t="s">
        <v>171</v>
      </c>
      <c r="BM150" s="184" t="s">
        <v>372</v>
      </c>
    </row>
    <row r="151" s="2" customFormat="1" ht="14.4" customHeight="1">
      <c r="A151" s="37"/>
      <c r="B151" s="171"/>
      <c r="C151" s="172" t="s">
        <v>165</v>
      </c>
      <c r="D151" s="172" t="s">
        <v>167</v>
      </c>
      <c r="E151" s="173" t="s">
        <v>200</v>
      </c>
      <c r="F151" s="174" t="s">
        <v>201</v>
      </c>
      <c r="G151" s="175" t="s">
        <v>194</v>
      </c>
      <c r="H151" s="176">
        <v>0.14399999999999999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40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171</v>
      </c>
      <c r="AT151" s="184" t="s">
        <v>167</v>
      </c>
      <c r="AU151" s="184" t="s">
        <v>172</v>
      </c>
      <c r="AY151" s="18" t="s">
        <v>164</v>
      </c>
      <c r="BE151" s="185">
        <f>IF(N151="základná",J151,0)</f>
        <v>0</v>
      </c>
      <c r="BF151" s="185">
        <f>IF(N151="znížená",J151,0)</f>
        <v>0</v>
      </c>
      <c r="BG151" s="185">
        <f>IF(N151="zákl. prenesená",J151,0)</f>
        <v>0</v>
      </c>
      <c r="BH151" s="185">
        <f>IF(N151="zníž. prenesená",J151,0)</f>
        <v>0</v>
      </c>
      <c r="BI151" s="185">
        <f>IF(N151="nulová",J151,0)</f>
        <v>0</v>
      </c>
      <c r="BJ151" s="18" t="s">
        <v>172</v>
      </c>
      <c r="BK151" s="185">
        <f>ROUND(I151*H151,2)</f>
        <v>0</v>
      </c>
      <c r="BL151" s="18" t="s">
        <v>171</v>
      </c>
      <c r="BM151" s="184" t="s">
        <v>202</v>
      </c>
    </row>
    <row r="152" s="2" customFormat="1" ht="14.4" customHeight="1">
      <c r="A152" s="37"/>
      <c r="B152" s="171"/>
      <c r="C152" s="172" t="s">
        <v>203</v>
      </c>
      <c r="D152" s="172" t="s">
        <v>167</v>
      </c>
      <c r="E152" s="173" t="s">
        <v>204</v>
      </c>
      <c r="F152" s="174" t="s">
        <v>205</v>
      </c>
      <c r="G152" s="175" t="s">
        <v>194</v>
      </c>
      <c r="H152" s="176">
        <v>0.14399999999999999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40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171</v>
      </c>
      <c r="AT152" s="184" t="s">
        <v>167</v>
      </c>
      <c r="AU152" s="184" t="s">
        <v>172</v>
      </c>
      <c r="AY152" s="18" t="s">
        <v>164</v>
      </c>
      <c r="BE152" s="185">
        <f>IF(N152="základná",J152,0)</f>
        <v>0</v>
      </c>
      <c r="BF152" s="185">
        <f>IF(N152="znížená",J152,0)</f>
        <v>0</v>
      </c>
      <c r="BG152" s="185">
        <f>IF(N152="zákl. prenesená",J152,0)</f>
        <v>0</v>
      </c>
      <c r="BH152" s="185">
        <f>IF(N152="zníž. prenesená",J152,0)</f>
        <v>0</v>
      </c>
      <c r="BI152" s="185">
        <f>IF(N152="nulová",J152,0)</f>
        <v>0</v>
      </c>
      <c r="BJ152" s="18" t="s">
        <v>172</v>
      </c>
      <c r="BK152" s="185">
        <f>ROUND(I152*H152,2)</f>
        <v>0</v>
      </c>
      <c r="BL152" s="18" t="s">
        <v>171</v>
      </c>
      <c r="BM152" s="184" t="s">
        <v>206</v>
      </c>
    </row>
    <row r="153" s="2" customFormat="1" ht="14.4" customHeight="1">
      <c r="A153" s="37"/>
      <c r="B153" s="171"/>
      <c r="C153" s="172" t="s">
        <v>207</v>
      </c>
      <c r="D153" s="172" t="s">
        <v>167</v>
      </c>
      <c r="E153" s="173" t="s">
        <v>208</v>
      </c>
      <c r="F153" s="174" t="s">
        <v>209</v>
      </c>
      <c r="G153" s="175" t="s">
        <v>194</v>
      </c>
      <c r="H153" s="176">
        <v>0.14399999999999999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40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171</v>
      </c>
      <c r="AT153" s="184" t="s">
        <v>167</v>
      </c>
      <c r="AU153" s="184" t="s">
        <v>172</v>
      </c>
      <c r="AY153" s="18" t="s">
        <v>164</v>
      </c>
      <c r="BE153" s="185">
        <f>IF(N153="základná",J153,0)</f>
        <v>0</v>
      </c>
      <c r="BF153" s="185">
        <f>IF(N153="znížená",J153,0)</f>
        <v>0</v>
      </c>
      <c r="BG153" s="185">
        <f>IF(N153="zákl. prenesená",J153,0)</f>
        <v>0</v>
      </c>
      <c r="BH153" s="185">
        <f>IF(N153="zníž. prenesená",J153,0)</f>
        <v>0</v>
      </c>
      <c r="BI153" s="185">
        <f>IF(N153="nulová",J153,0)</f>
        <v>0</v>
      </c>
      <c r="BJ153" s="18" t="s">
        <v>172</v>
      </c>
      <c r="BK153" s="185">
        <f>ROUND(I153*H153,2)</f>
        <v>0</v>
      </c>
      <c r="BL153" s="18" t="s">
        <v>171</v>
      </c>
      <c r="BM153" s="184" t="s">
        <v>210</v>
      </c>
    </row>
    <row r="154" s="2" customFormat="1" ht="24.15" customHeight="1">
      <c r="A154" s="37"/>
      <c r="B154" s="171"/>
      <c r="C154" s="172" t="s">
        <v>186</v>
      </c>
      <c r="D154" s="172" t="s">
        <v>167</v>
      </c>
      <c r="E154" s="173" t="s">
        <v>211</v>
      </c>
      <c r="F154" s="174" t="s">
        <v>212</v>
      </c>
      <c r="G154" s="175" t="s">
        <v>194</v>
      </c>
      <c r="H154" s="176">
        <v>2.7360000000000002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40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171</v>
      </c>
      <c r="AT154" s="184" t="s">
        <v>167</v>
      </c>
      <c r="AU154" s="184" t="s">
        <v>172</v>
      </c>
      <c r="AY154" s="18" t="s">
        <v>164</v>
      </c>
      <c r="BE154" s="185">
        <f>IF(N154="základná",J154,0)</f>
        <v>0</v>
      </c>
      <c r="BF154" s="185">
        <f>IF(N154="znížená",J154,0)</f>
        <v>0</v>
      </c>
      <c r="BG154" s="185">
        <f>IF(N154="zákl. prenesená",J154,0)</f>
        <v>0</v>
      </c>
      <c r="BH154" s="185">
        <f>IF(N154="zníž. prenesená",J154,0)</f>
        <v>0</v>
      </c>
      <c r="BI154" s="185">
        <f>IF(N154="nulová",J154,0)</f>
        <v>0</v>
      </c>
      <c r="BJ154" s="18" t="s">
        <v>172</v>
      </c>
      <c r="BK154" s="185">
        <f>ROUND(I154*H154,2)</f>
        <v>0</v>
      </c>
      <c r="BL154" s="18" t="s">
        <v>171</v>
      </c>
      <c r="BM154" s="184" t="s">
        <v>213</v>
      </c>
    </row>
    <row r="155" s="13" customFormat="1">
      <c r="A155" s="13"/>
      <c r="B155" s="186"/>
      <c r="C155" s="13"/>
      <c r="D155" s="187" t="s">
        <v>174</v>
      </c>
      <c r="E155" s="13"/>
      <c r="F155" s="189" t="s">
        <v>373</v>
      </c>
      <c r="G155" s="13"/>
      <c r="H155" s="190">
        <v>2.7360000000000002</v>
      </c>
      <c r="I155" s="191"/>
      <c r="J155" s="13"/>
      <c r="K155" s="13"/>
      <c r="L155" s="186"/>
      <c r="M155" s="192"/>
      <c r="N155" s="193"/>
      <c r="O155" s="193"/>
      <c r="P155" s="193"/>
      <c r="Q155" s="193"/>
      <c r="R155" s="193"/>
      <c r="S155" s="193"/>
      <c r="T155" s="19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8" t="s">
        <v>174</v>
      </c>
      <c r="AU155" s="188" t="s">
        <v>172</v>
      </c>
      <c r="AV155" s="13" t="s">
        <v>172</v>
      </c>
      <c r="AW155" s="13" t="s">
        <v>3</v>
      </c>
      <c r="AX155" s="13" t="s">
        <v>82</v>
      </c>
      <c r="AY155" s="188" t="s">
        <v>164</v>
      </c>
    </row>
    <row r="156" s="2" customFormat="1" ht="24.15" customHeight="1">
      <c r="A156" s="37"/>
      <c r="B156" s="171"/>
      <c r="C156" s="172" t="s">
        <v>102</v>
      </c>
      <c r="D156" s="172" t="s">
        <v>167</v>
      </c>
      <c r="E156" s="173" t="s">
        <v>215</v>
      </c>
      <c r="F156" s="174" t="s">
        <v>216</v>
      </c>
      <c r="G156" s="175" t="s">
        <v>194</v>
      </c>
      <c r="H156" s="176">
        <v>0.14399999999999999</v>
      </c>
      <c r="I156" s="177"/>
      <c r="J156" s="178">
        <f>ROUND(I156*H156,2)</f>
        <v>0</v>
      </c>
      <c r="K156" s="179"/>
      <c r="L156" s="38"/>
      <c r="M156" s="180" t="s">
        <v>1</v>
      </c>
      <c r="N156" s="181" t="s">
        <v>40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171</v>
      </c>
      <c r="AT156" s="184" t="s">
        <v>167</v>
      </c>
      <c r="AU156" s="184" t="s">
        <v>172</v>
      </c>
      <c r="AY156" s="18" t="s">
        <v>164</v>
      </c>
      <c r="BE156" s="185">
        <f>IF(N156="základná",J156,0)</f>
        <v>0</v>
      </c>
      <c r="BF156" s="185">
        <f>IF(N156="znížená",J156,0)</f>
        <v>0</v>
      </c>
      <c r="BG156" s="185">
        <f>IF(N156="zákl. prenesená",J156,0)</f>
        <v>0</v>
      </c>
      <c r="BH156" s="185">
        <f>IF(N156="zníž. prenesená",J156,0)</f>
        <v>0</v>
      </c>
      <c r="BI156" s="185">
        <f>IF(N156="nulová",J156,0)</f>
        <v>0</v>
      </c>
      <c r="BJ156" s="18" t="s">
        <v>172</v>
      </c>
      <c r="BK156" s="185">
        <f>ROUND(I156*H156,2)</f>
        <v>0</v>
      </c>
      <c r="BL156" s="18" t="s">
        <v>171</v>
      </c>
      <c r="BM156" s="184" t="s">
        <v>217</v>
      </c>
    </row>
    <row r="157" s="2" customFormat="1" ht="24.15" customHeight="1">
      <c r="A157" s="37"/>
      <c r="B157" s="171"/>
      <c r="C157" s="172" t="s">
        <v>105</v>
      </c>
      <c r="D157" s="172" t="s">
        <v>167</v>
      </c>
      <c r="E157" s="173" t="s">
        <v>218</v>
      </c>
      <c r="F157" s="174" t="s">
        <v>219</v>
      </c>
      <c r="G157" s="175" t="s">
        <v>194</v>
      </c>
      <c r="H157" s="176">
        <v>0.28799999999999998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40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171</v>
      </c>
      <c r="AT157" s="184" t="s">
        <v>167</v>
      </c>
      <c r="AU157" s="184" t="s">
        <v>172</v>
      </c>
      <c r="AY157" s="18" t="s">
        <v>164</v>
      </c>
      <c r="BE157" s="185">
        <f>IF(N157="základná",J157,0)</f>
        <v>0</v>
      </c>
      <c r="BF157" s="185">
        <f>IF(N157="znížená",J157,0)</f>
        <v>0</v>
      </c>
      <c r="BG157" s="185">
        <f>IF(N157="zákl. prenesená",J157,0)</f>
        <v>0</v>
      </c>
      <c r="BH157" s="185">
        <f>IF(N157="zníž. prenesená",J157,0)</f>
        <v>0</v>
      </c>
      <c r="BI157" s="185">
        <f>IF(N157="nulová",J157,0)</f>
        <v>0</v>
      </c>
      <c r="BJ157" s="18" t="s">
        <v>172</v>
      </c>
      <c r="BK157" s="185">
        <f>ROUND(I157*H157,2)</f>
        <v>0</v>
      </c>
      <c r="BL157" s="18" t="s">
        <v>171</v>
      </c>
      <c r="BM157" s="184" t="s">
        <v>220</v>
      </c>
    </row>
    <row r="158" s="13" customFormat="1">
      <c r="A158" s="13"/>
      <c r="B158" s="186"/>
      <c r="C158" s="13"/>
      <c r="D158" s="187" t="s">
        <v>174</v>
      </c>
      <c r="E158" s="13"/>
      <c r="F158" s="189" t="s">
        <v>374</v>
      </c>
      <c r="G158" s="13"/>
      <c r="H158" s="190">
        <v>0.28799999999999998</v>
      </c>
      <c r="I158" s="191"/>
      <c r="J158" s="13"/>
      <c r="K158" s="13"/>
      <c r="L158" s="186"/>
      <c r="M158" s="192"/>
      <c r="N158" s="193"/>
      <c r="O158" s="193"/>
      <c r="P158" s="193"/>
      <c r="Q158" s="193"/>
      <c r="R158" s="193"/>
      <c r="S158" s="193"/>
      <c r="T158" s="19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8" t="s">
        <v>174</v>
      </c>
      <c r="AU158" s="188" t="s">
        <v>172</v>
      </c>
      <c r="AV158" s="13" t="s">
        <v>172</v>
      </c>
      <c r="AW158" s="13" t="s">
        <v>3</v>
      </c>
      <c r="AX158" s="13" t="s">
        <v>82</v>
      </c>
      <c r="AY158" s="188" t="s">
        <v>164</v>
      </c>
    </row>
    <row r="159" s="2" customFormat="1" ht="24.15" customHeight="1">
      <c r="A159" s="37"/>
      <c r="B159" s="171"/>
      <c r="C159" s="172" t="s">
        <v>108</v>
      </c>
      <c r="D159" s="172" t="s">
        <v>167</v>
      </c>
      <c r="E159" s="173" t="s">
        <v>222</v>
      </c>
      <c r="F159" s="174" t="s">
        <v>223</v>
      </c>
      <c r="G159" s="175" t="s">
        <v>194</v>
      </c>
      <c r="H159" s="176">
        <v>0.14399999999999999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40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171</v>
      </c>
      <c r="AT159" s="184" t="s">
        <v>167</v>
      </c>
      <c r="AU159" s="184" t="s">
        <v>172</v>
      </c>
      <c r="AY159" s="18" t="s">
        <v>164</v>
      </c>
      <c r="BE159" s="185">
        <f>IF(N159="základná",J159,0)</f>
        <v>0</v>
      </c>
      <c r="BF159" s="185">
        <f>IF(N159="znížená",J159,0)</f>
        <v>0</v>
      </c>
      <c r="BG159" s="185">
        <f>IF(N159="zákl. prenesená",J159,0)</f>
        <v>0</v>
      </c>
      <c r="BH159" s="185">
        <f>IF(N159="zníž. prenesená",J159,0)</f>
        <v>0</v>
      </c>
      <c r="BI159" s="185">
        <f>IF(N159="nulová",J159,0)</f>
        <v>0</v>
      </c>
      <c r="BJ159" s="18" t="s">
        <v>172</v>
      </c>
      <c r="BK159" s="185">
        <f>ROUND(I159*H159,2)</f>
        <v>0</v>
      </c>
      <c r="BL159" s="18" t="s">
        <v>171</v>
      </c>
      <c r="BM159" s="184" t="s">
        <v>375</v>
      </c>
    </row>
    <row r="160" s="2" customFormat="1" ht="14.4" customHeight="1">
      <c r="A160" s="37"/>
      <c r="B160" s="171"/>
      <c r="C160" s="172" t="s">
        <v>111</v>
      </c>
      <c r="D160" s="172" t="s">
        <v>167</v>
      </c>
      <c r="E160" s="173" t="s">
        <v>225</v>
      </c>
      <c r="F160" s="174" t="s">
        <v>226</v>
      </c>
      <c r="G160" s="175" t="s">
        <v>227</v>
      </c>
      <c r="H160" s="176">
        <v>0</v>
      </c>
      <c r="I160" s="177"/>
      <c r="J160" s="178">
        <f>ROUND(I160*H160,2)</f>
        <v>0</v>
      </c>
      <c r="K160" s="179"/>
      <c r="L160" s="38"/>
      <c r="M160" s="180" t="s">
        <v>1</v>
      </c>
      <c r="N160" s="181" t="s">
        <v>40</v>
      </c>
      <c r="O160" s="76"/>
      <c r="P160" s="182">
        <f>O160*H160</f>
        <v>0</v>
      </c>
      <c r="Q160" s="182">
        <v>0</v>
      </c>
      <c r="R160" s="182">
        <f>Q160*H160</f>
        <v>0</v>
      </c>
      <c r="S160" s="182">
        <v>0</v>
      </c>
      <c r="T160" s="18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4" t="s">
        <v>171</v>
      </c>
      <c r="AT160" s="184" t="s">
        <v>167</v>
      </c>
      <c r="AU160" s="184" t="s">
        <v>172</v>
      </c>
      <c r="AY160" s="18" t="s">
        <v>164</v>
      </c>
      <c r="BE160" s="185">
        <f>IF(N160="základná",J160,0)</f>
        <v>0</v>
      </c>
      <c r="BF160" s="185">
        <f>IF(N160="znížená",J160,0)</f>
        <v>0</v>
      </c>
      <c r="BG160" s="185">
        <f>IF(N160="zákl. prenesená",J160,0)</f>
        <v>0</v>
      </c>
      <c r="BH160" s="185">
        <f>IF(N160="zníž. prenesená",J160,0)</f>
        <v>0</v>
      </c>
      <c r="BI160" s="185">
        <f>IF(N160="nulová",J160,0)</f>
        <v>0</v>
      </c>
      <c r="BJ160" s="18" t="s">
        <v>172</v>
      </c>
      <c r="BK160" s="185">
        <f>ROUND(I160*H160,2)</f>
        <v>0</v>
      </c>
      <c r="BL160" s="18" t="s">
        <v>171</v>
      </c>
      <c r="BM160" s="184" t="s">
        <v>228</v>
      </c>
    </row>
    <row r="161" s="12" customFormat="1" ht="22.8" customHeight="1">
      <c r="A161" s="12"/>
      <c r="B161" s="158"/>
      <c r="C161" s="12"/>
      <c r="D161" s="159" t="s">
        <v>73</v>
      </c>
      <c r="E161" s="169" t="s">
        <v>229</v>
      </c>
      <c r="F161" s="169" t="s">
        <v>230</v>
      </c>
      <c r="G161" s="12"/>
      <c r="H161" s="12"/>
      <c r="I161" s="161"/>
      <c r="J161" s="170">
        <f>BK161</f>
        <v>0</v>
      </c>
      <c r="K161" s="12"/>
      <c r="L161" s="158"/>
      <c r="M161" s="163"/>
      <c r="N161" s="164"/>
      <c r="O161" s="164"/>
      <c r="P161" s="165">
        <f>P162</f>
        <v>0</v>
      </c>
      <c r="Q161" s="164"/>
      <c r="R161" s="165">
        <f>R162</f>
        <v>0</v>
      </c>
      <c r="S161" s="164"/>
      <c r="T161" s="166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59" t="s">
        <v>82</v>
      </c>
      <c r="AT161" s="167" t="s">
        <v>73</v>
      </c>
      <c r="AU161" s="167" t="s">
        <v>82</v>
      </c>
      <c r="AY161" s="159" t="s">
        <v>164</v>
      </c>
      <c r="BK161" s="168">
        <f>BK162</f>
        <v>0</v>
      </c>
    </row>
    <row r="162" s="2" customFormat="1" ht="24.15" customHeight="1">
      <c r="A162" s="37"/>
      <c r="B162" s="171"/>
      <c r="C162" s="172" t="s">
        <v>114</v>
      </c>
      <c r="D162" s="172" t="s">
        <v>167</v>
      </c>
      <c r="E162" s="173" t="s">
        <v>231</v>
      </c>
      <c r="F162" s="174" t="s">
        <v>232</v>
      </c>
      <c r="G162" s="175" t="s">
        <v>194</v>
      </c>
      <c r="H162" s="176">
        <v>0.44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40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171</v>
      </c>
      <c r="AT162" s="184" t="s">
        <v>167</v>
      </c>
      <c r="AU162" s="184" t="s">
        <v>172</v>
      </c>
      <c r="AY162" s="18" t="s">
        <v>164</v>
      </c>
      <c r="BE162" s="185">
        <f>IF(N162="základná",J162,0)</f>
        <v>0</v>
      </c>
      <c r="BF162" s="185">
        <f>IF(N162="znížená",J162,0)</f>
        <v>0</v>
      </c>
      <c r="BG162" s="185">
        <f>IF(N162="zákl. prenesená",J162,0)</f>
        <v>0</v>
      </c>
      <c r="BH162" s="185">
        <f>IF(N162="zníž. prenesená",J162,0)</f>
        <v>0</v>
      </c>
      <c r="BI162" s="185">
        <f>IF(N162="nulová",J162,0)</f>
        <v>0</v>
      </c>
      <c r="BJ162" s="18" t="s">
        <v>172</v>
      </c>
      <c r="BK162" s="185">
        <f>ROUND(I162*H162,2)</f>
        <v>0</v>
      </c>
      <c r="BL162" s="18" t="s">
        <v>171</v>
      </c>
      <c r="BM162" s="184" t="s">
        <v>233</v>
      </c>
    </row>
    <row r="163" s="12" customFormat="1" ht="25.92" customHeight="1">
      <c r="A163" s="12"/>
      <c r="B163" s="158"/>
      <c r="C163" s="12"/>
      <c r="D163" s="159" t="s">
        <v>73</v>
      </c>
      <c r="E163" s="160" t="s">
        <v>234</v>
      </c>
      <c r="F163" s="160" t="s">
        <v>235</v>
      </c>
      <c r="G163" s="12"/>
      <c r="H163" s="12"/>
      <c r="I163" s="161"/>
      <c r="J163" s="162">
        <f>BK163</f>
        <v>0</v>
      </c>
      <c r="K163" s="12"/>
      <c r="L163" s="158"/>
      <c r="M163" s="163"/>
      <c r="N163" s="164"/>
      <c r="O163" s="164"/>
      <c r="P163" s="165">
        <f>P164+P174+P179+P181+P196+P204+P232</f>
        <v>0</v>
      </c>
      <c r="Q163" s="164"/>
      <c r="R163" s="165">
        <f>R164+R174+R179+R181+R196+R204+R232</f>
        <v>0.41355953999999995</v>
      </c>
      <c r="S163" s="164"/>
      <c r="T163" s="166">
        <f>T164+T174+T179+T181+T196+T204+T232</f>
        <v>0.022060000000000003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172</v>
      </c>
      <c r="AT163" s="167" t="s">
        <v>73</v>
      </c>
      <c r="AU163" s="167" t="s">
        <v>74</v>
      </c>
      <c r="AY163" s="159" t="s">
        <v>164</v>
      </c>
      <c r="BK163" s="168">
        <f>BK164+BK174+BK179+BK181+BK196+BK204+BK232</f>
        <v>0</v>
      </c>
    </row>
    <row r="164" s="12" customFormat="1" ht="22.8" customHeight="1">
      <c r="A164" s="12"/>
      <c r="B164" s="158"/>
      <c r="C164" s="12"/>
      <c r="D164" s="159" t="s">
        <v>73</v>
      </c>
      <c r="E164" s="169" t="s">
        <v>236</v>
      </c>
      <c r="F164" s="169" t="s">
        <v>237</v>
      </c>
      <c r="G164" s="12"/>
      <c r="H164" s="12"/>
      <c r="I164" s="161"/>
      <c r="J164" s="170">
        <f>BK164</f>
        <v>0</v>
      </c>
      <c r="K164" s="12"/>
      <c r="L164" s="158"/>
      <c r="M164" s="163"/>
      <c r="N164" s="164"/>
      <c r="O164" s="164"/>
      <c r="P164" s="165">
        <f>SUM(P165:P173)</f>
        <v>0</v>
      </c>
      <c r="Q164" s="164"/>
      <c r="R164" s="165">
        <f>SUM(R165:R173)</f>
        <v>0.0086400000000000001</v>
      </c>
      <c r="S164" s="164"/>
      <c r="T164" s="166">
        <f>SUM(T165:T173)</f>
        <v>0.022060000000000003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59" t="s">
        <v>172</v>
      </c>
      <c r="AT164" s="167" t="s">
        <v>73</v>
      </c>
      <c r="AU164" s="167" t="s">
        <v>82</v>
      </c>
      <c r="AY164" s="159" t="s">
        <v>164</v>
      </c>
      <c r="BK164" s="168">
        <f>SUM(BK165:BK173)</f>
        <v>0</v>
      </c>
    </row>
    <row r="165" s="2" customFormat="1" ht="24.15" customHeight="1">
      <c r="A165" s="37"/>
      <c r="B165" s="171"/>
      <c r="C165" s="172" t="s">
        <v>117</v>
      </c>
      <c r="D165" s="172" t="s">
        <v>167</v>
      </c>
      <c r="E165" s="173" t="s">
        <v>238</v>
      </c>
      <c r="F165" s="174" t="s">
        <v>239</v>
      </c>
      <c r="G165" s="175" t="s">
        <v>240</v>
      </c>
      <c r="H165" s="176">
        <v>1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40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0.019460000000000002</v>
      </c>
      <c r="T165" s="183">
        <f>S165*H165</f>
        <v>0.019460000000000002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120</v>
      </c>
      <c r="AT165" s="184" t="s">
        <v>167</v>
      </c>
      <c r="AU165" s="184" t="s">
        <v>172</v>
      </c>
      <c r="AY165" s="18" t="s">
        <v>164</v>
      </c>
      <c r="BE165" s="185">
        <f>IF(N165="základná",J165,0)</f>
        <v>0</v>
      </c>
      <c r="BF165" s="185">
        <f>IF(N165="znížená",J165,0)</f>
        <v>0</v>
      </c>
      <c r="BG165" s="185">
        <f>IF(N165="zákl. prenesená",J165,0)</f>
        <v>0</v>
      </c>
      <c r="BH165" s="185">
        <f>IF(N165="zníž. prenesená",J165,0)</f>
        <v>0</v>
      </c>
      <c r="BI165" s="185">
        <f>IF(N165="nulová",J165,0)</f>
        <v>0</v>
      </c>
      <c r="BJ165" s="18" t="s">
        <v>172</v>
      </c>
      <c r="BK165" s="185">
        <f>ROUND(I165*H165,2)</f>
        <v>0</v>
      </c>
      <c r="BL165" s="18" t="s">
        <v>120</v>
      </c>
      <c r="BM165" s="184" t="s">
        <v>241</v>
      </c>
    </row>
    <row r="166" s="2" customFormat="1" ht="24.15" customHeight="1">
      <c r="A166" s="37"/>
      <c r="B166" s="171"/>
      <c r="C166" s="172" t="s">
        <v>120</v>
      </c>
      <c r="D166" s="172" t="s">
        <v>167</v>
      </c>
      <c r="E166" s="173" t="s">
        <v>242</v>
      </c>
      <c r="F166" s="174" t="s">
        <v>243</v>
      </c>
      <c r="G166" s="175" t="s">
        <v>227</v>
      </c>
      <c r="H166" s="176">
        <v>1</v>
      </c>
      <c r="I166" s="177"/>
      <c r="J166" s="178">
        <f>ROUND(I166*H166,2)</f>
        <v>0</v>
      </c>
      <c r="K166" s="179"/>
      <c r="L166" s="38"/>
      <c r="M166" s="180" t="s">
        <v>1</v>
      </c>
      <c r="N166" s="181" t="s">
        <v>40</v>
      </c>
      <c r="O166" s="76"/>
      <c r="P166" s="182">
        <f>O166*H166</f>
        <v>0</v>
      </c>
      <c r="Q166" s="182">
        <v>0.00027999999999999998</v>
      </c>
      <c r="R166" s="182">
        <f>Q166*H166</f>
        <v>0.00027999999999999998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120</v>
      </c>
      <c r="AT166" s="184" t="s">
        <v>167</v>
      </c>
      <c r="AU166" s="184" t="s">
        <v>172</v>
      </c>
      <c r="AY166" s="18" t="s">
        <v>164</v>
      </c>
      <c r="BE166" s="185">
        <f>IF(N166="základná",J166,0)</f>
        <v>0</v>
      </c>
      <c r="BF166" s="185">
        <f>IF(N166="znížená",J166,0)</f>
        <v>0</v>
      </c>
      <c r="BG166" s="185">
        <f>IF(N166="zákl. prenesená",J166,0)</f>
        <v>0</v>
      </c>
      <c r="BH166" s="185">
        <f>IF(N166="zníž. prenesená",J166,0)</f>
        <v>0</v>
      </c>
      <c r="BI166" s="185">
        <f>IF(N166="nulová",J166,0)</f>
        <v>0</v>
      </c>
      <c r="BJ166" s="18" t="s">
        <v>172</v>
      </c>
      <c r="BK166" s="185">
        <f>ROUND(I166*H166,2)</f>
        <v>0</v>
      </c>
      <c r="BL166" s="18" t="s">
        <v>120</v>
      </c>
      <c r="BM166" s="184" t="s">
        <v>244</v>
      </c>
    </row>
    <row r="167" s="2" customFormat="1" ht="14.4" customHeight="1">
      <c r="A167" s="37"/>
      <c r="B167" s="171"/>
      <c r="C167" s="211" t="s">
        <v>123</v>
      </c>
      <c r="D167" s="211" t="s">
        <v>245</v>
      </c>
      <c r="E167" s="212" t="s">
        <v>246</v>
      </c>
      <c r="F167" s="213" t="s">
        <v>247</v>
      </c>
      <c r="G167" s="214" t="s">
        <v>227</v>
      </c>
      <c r="H167" s="215">
        <v>1</v>
      </c>
      <c r="I167" s="216"/>
      <c r="J167" s="217">
        <f>ROUND(I167*H167,2)</f>
        <v>0</v>
      </c>
      <c r="K167" s="218"/>
      <c r="L167" s="219"/>
      <c r="M167" s="220" t="s">
        <v>1</v>
      </c>
      <c r="N167" s="221" t="s">
        <v>40</v>
      </c>
      <c r="O167" s="76"/>
      <c r="P167" s="182">
        <f>O167*H167</f>
        <v>0</v>
      </c>
      <c r="Q167" s="182">
        <v>0.0061999999999999998</v>
      </c>
      <c r="R167" s="182">
        <f>Q167*H167</f>
        <v>0.0061999999999999998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248</v>
      </c>
      <c r="AT167" s="184" t="s">
        <v>245</v>
      </c>
      <c r="AU167" s="184" t="s">
        <v>172</v>
      </c>
      <c r="AY167" s="18" t="s">
        <v>164</v>
      </c>
      <c r="BE167" s="185">
        <f>IF(N167="základná",J167,0)</f>
        <v>0</v>
      </c>
      <c r="BF167" s="185">
        <f>IF(N167="znížená",J167,0)</f>
        <v>0</v>
      </c>
      <c r="BG167" s="185">
        <f>IF(N167="zákl. prenesená",J167,0)</f>
        <v>0</v>
      </c>
      <c r="BH167" s="185">
        <f>IF(N167="zníž. prenesená",J167,0)</f>
        <v>0</v>
      </c>
      <c r="BI167" s="185">
        <f>IF(N167="nulová",J167,0)</f>
        <v>0</v>
      </c>
      <c r="BJ167" s="18" t="s">
        <v>172</v>
      </c>
      <c r="BK167" s="185">
        <f>ROUND(I167*H167,2)</f>
        <v>0</v>
      </c>
      <c r="BL167" s="18" t="s">
        <v>120</v>
      </c>
      <c r="BM167" s="184" t="s">
        <v>249</v>
      </c>
    </row>
    <row r="168" s="2" customFormat="1" ht="24.15" customHeight="1">
      <c r="A168" s="37"/>
      <c r="B168" s="171"/>
      <c r="C168" s="172" t="s">
        <v>126</v>
      </c>
      <c r="D168" s="172" t="s">
        <v>167</v>
      </c>
      <c r="E168" s="173" t="s">
        <v>250</v>
      </c>
      <c r="F168" s="174" t="s">
        <v>251</v>
      </c>
      <c r="G168" s="175" t="s">
        <v>240</v>
      </c>
      <c r="H168" s="176">
        <v>1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40</v>
      </c>
      <c r="O168" s="76"/>
      <c r="P168" s="182">
        <f>O168*H168</f>
        <v>0</v>
      </c>
      <c r="Q168" s="182">
        <v>0</v>
      </c>
      <c r="R168" s="182">
        <f>Q168*H168</f>
        <v>0</v>
      </c>
      <c r="S168" s="182">
        <v>0.0025999999999999999</v>
      </c>
      <c r="T168" s="183">
        <f>S168*H168</f>
        <v>0.0025999999999999999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120</v>
      </c>
      <c r="AT168" s="184" t="s">
        <v>167</v>
      </c>
      <c r="AU168" s="184" t="s">
        <v>172</v>
      </c>
      <c r="AY168" s="18" t="s">
        <v>164</v>
      </c>
      <c r="BE168" s="185">
        <f>IF(N168="základná",J168,0)</f>
        <v>0</v>
      </c>
      <c r="BF168" s="185">
        <f>IF(N168="znížená",J168,0)</f>
        <v>0</v>
      </c>
      <c r="BG168" s="185">
        <f>IF(N168="zákl. prenesená",J168,0)</f>
        <v>0</v>
      </c>
      <c r="BH168" s="185">
        <f>IF(N168="zníž. prenesená",J168,0)</f>
        <v>0</v>
      </c>
      <c r="BI168" s="185">
        <f>IF(N168="nulová",J168,0)</f>
        <v>0</v>
      </c>
      <c r="BJ168" s="18" t="s">
        <v>172</v>
      </c>
      <c r="BK168" s="185">
        <f>ROUND(I168*H168,2)</f>
        <v>0</v>
      </c>
      <c r="BL168" s="18" t="s">
        <v>120</v>
      </c>
      <c r="BM168" s="184" t="s">
        <v>252</v>
      </c>
    </row>
    <row r="169" s="2" customFormat="1" ht="14.4" customHeight="1">
      <c r="A169" s="37"/>
      <c r="B169" s="171"/>
      <c r="C169" s="172" t="s">
        <v>129</v>
      </c>
      <c r="D169" s="172" t="s">
        <v>167</v>
      </c>
      <c r="E169" s="173" t="s">
        <v>253</v>
      </c>
      <c r="F169" s="174" t="s">
        <v>254</v>
      </c>
      <c r="G169" s="175" t="s">
        <v>227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40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120</v>
      </c>
      <c r="AT169" s="184" t="s">
        <v>167</v>
      </c>
      <c r="AU169" s="184" t="s">
        <v>172</v>
      </c>
      <c r="AY169" s="18" t="s">
        <v>164</v>
      </c>
      <c r="BE169" s="185">
        <f>IF(N169="základná",J169,0)</f>
        <v>0</v>
      </c>
      <c r="BF169" s="185">
        <f>IF(N169="znížená",J169,0)</f>
        <v>0</v>
      </c>
      <c r="BG169" s="185">
        <f>IF(N169="zákl. prenesená",J169,0)</f>
        <v>0</v>
      </c>
      <c r="BH169" s="185">
        <f>IF(N169="zníž. prenesená",J169,0)</f>
        <v>0</v>
      </c>
      <c r="BI169" s="185">
        <f>IF(N169="nulová",J169,0)</f>
        <v>0</v>
      </c>
      <c r="BJ169" s="18" t="s">
        <v>172</v>
      </c>
      <c r="BK169" s="185">
        <f>ROUND(I169*H169,2)</f>
        <v>0</v>
      </c>
      <c r="BL169" s="18" t="s">
        <v>120</v>
      </c>
      <c r="BM169" s="184" t="s">
        <v>255</v>
      </c>
    </row>
    <row r="170" s="2" customFormat="1" ht="24.15" customHeight="1">
      <c r="A170" s="37"/>
      <c r="B170" s="171"/>
      <c r="C170" s="211" t="s">
        <v>7</v>
      </c>
      <c r="D170" s="211" t="s">
        <v>245</v>
      </c>
      <c r="E170" s="212" t="s">
        <v>256</v>
      </c>
      <c r="F170" s="213" t="s">
        <v>257</v>
      </c>
      <c r="G170" s="214" t="s">
        <v>227</v>
      </c>
      <c r="H170" s="215">
        <v>1</v>
      </c>
      <c r="I170" s="216"/>
      <c r="J170" s="217">
        <f>ROUND(I170*H170,2)</f>
        <v>0</v>
      </c>
      <c r="K170" s="218"/>
      <c r="L170" s="219"/>
      <c r="M170" s="220" t="s">
        <v>1</v>
      </c>
      <c r="N170" s="221" t="s">
        <v>40</v>
      </c>
      <c r="O170" s="76"/>
      <c r="P170" s="182">
        <f>O170*H170</f>
        <v>0</v>
      </c>
      <c r="Q170" s="182">
        <v>0.001</v>
      </c>
      <c r="R170" s="182">
        <f>Q170*H170</f>
        <v>0.001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248</v>
      </c>
      <c r="AT170" s="184" t="s">
        <v>245</v>
      </c>
      <c r="AU170" s="184" t="s">
        <v>172</v>
      </c>
      <c r="AY170" s="18" t="s">
        <v>164</v>
      </c>
      <c r="BE170" s="185">
        <f>IF(N170="základná",J170,0)</f>
        <v>0</v>
      </c>
      <c r="BF170" s="185">
        <f>IF(N170="znížená",J170,0)</f>
        <v>0</v>
      </c>
      <c r="BG170" s="185">
        <f>IF(N170="zákl. prenesená",J170,0)</f>
        <v>0</v>
      </c>
      <c r="BH170" s="185">
        <f>IF(N170="zníž. prenesená",J170,0)</f>
        <v>0</v>
      </c>
      <c r="BI170" s="185">
        <f>IF(N170="nulová",J170,0)</f>
        <v>0</v>
      </c>
      <c r="BJ170" s="18" t="s">
        <v>172</v>
      </c>
      <c r="BK170" s="185">
        <f>ROUND(I170*H170,2)</f>
        <v>0</v>
      </c>
      <c r="BL170" s="18" t="s">
        <v>120</v>
      </c>
      <c r="BM170" s="184" t="s">
        <v>258</v>
      </c>
    </row>
    <row r="171" s="2" customFormat="1" ht="24.15" customHeight="1">
      <c r="A171" s="37"/>
      <c r="B171" s="171"/>
      <c r="C171" s="172" t="s">
        <v>259</v>
      </c>
      <c r="D171" s="172" t="s">
        <v>167</v>
      </c>
      <c r="E171" s="173" t="s">
        <v>260</v>
      </c>
      <c r="F171" s="174" t="s">
        <v>261</v>
      </c>
      <c r="G171" s="175" t="s">
        <v>227</v>
      </c>
      <c r="H171" s="176">
        <v>1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40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120</v>
      </c>
      <c r="AT171" s="184" t="s">
        <v>167</v>
      </c>
      <c r="AU171" s="184" t="s">
        <v>172</v>
      </c>
      <c r="AY171" s="18" t="s">
        <v>164</v>
      </c>
      <c r="BE171" s="185">
        <f>IF(N171="základná",J171,0)</f>
        <v>0</v>
      </c>
      <c r="BF171" s="185">
        <f>IF(N171="znížená",J171,0)</f>
        <v>0</v>
      </c>
      <c r="BG171" s="185">
        <f>IF(N171="zákl. prenesená",J171,0)</f>
        <v>0</v>
      </c>
      <c r="BH171" s="185">
        <f>IF(N171="zníž. prenesená",J171,0)</f>
        <v>0</v>
      </c>
      <c r="BI171" s="185">
        <f>IF(N171="nulová",J171,0)</f>
        <v>0</v>
      </c>
      <c r="BJ171" s="18" t="s">
        <v>172</v>
      </c>
      <c r="BK171" s="185">
        <f>ROUND(I171*H171,2)</f>
        <v>0</v>
      </c>
      <c r="BL171" s="18" t="s">
        <v>120</v>
      </c>
      <c r="BM171" s="184" t="s">
        <v>262</v>
      </c>
    </row>
    <row r="172" s="2" customFormat="1" ht="24.15" customHeight="1">
      <c r="A172" s="37"/>
      <c r="B172" s="171"/>
      <c r="C172" s="211" t="s">
        <v>263</v>
      </c>
      <c r="D172" s="211" t="s">
        <v>245</v>
      </c>
      <c r="E172" s="212" t="s">
        <v>264</v>
      </c>
      <c r="F172" s="213" t="s">
        <v>265</v>
      </c>
      <c r="G172" s="214" t="s">
        <v>227</v>
      </c>
      <c r="H172" s="215">
        <v>1</v>
      </c>
      <c r="I172" s="216"/>
      <c r="J172" s="217">
        <f>ROUND(I172*H172,2)</f>
        <v>0</v>
      </c>
      <c r="K172" s="218"/>
      <c r="L172" s="219"/>
      <c r="M172" s="220" t="s">
        <v>1</v>
      </c>
      <c r="N172" s="221" t="s">
        <v>40</v>
      </c>
      <c r="O172" s="76"/>
      <c r="P172" s="182">
        <f>O172*H172</f>
        <v>0</v>
      </c>
      <c r="Q172" s="182">
        <v>0.00116</v>
      </c>
      <c r="R172" s="182">
        <f>Q172*H172</f>
        <v>0.00116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248</v>
      </c>
      <c r="AT172" s="184" t="s">
        <v>245</v>
      </c>
      <c r="AU172" s="184" t="s">
        <v>172</v>
      </c>
      <c r="AY172" s="18" t="s">
        <v>164</v>
      </c>
      <c r="BE172" s="185">
        <f>IF(N172="základná",J172,0)</f>
        <v>0</v>
      </c>
      <c r="BF172" s="185">
        <f>IF(N172="znížená",J172,0)</f>
        <v>0</v>
      </c>
      <c r="BG172" s="185">
        <f>IF(N172="zákl. prenesená",J172,0)</f>
        <v>0</v>
      </c>
      <c r="BH172" s="185">
        <f>IF(N172="zníž. prenesená",J172,0)</f>
        <v>0</v>
      </c>
      <c r="BI172" s="185">
        <f>IF(N172="nulová",J172,0)</f>
        <v>0</v>
      </c>
      <c r="BJ172" s="18" t="s">
        <v>172</v>
      </c>
      <c r="BK172" s="185">
        <f>ROUND(I172*H172,2)</f>
        <v>0</v>
      </c>
      <c r="BL172" s="18" t="s">
        <v>120</v>
      </c>
      <c r="BM172" s="184" t="s">
        <v>266</v>
      </c>
    </row>
    <row r="173" s="2" customFormat="1" ht="24.15" customHeight="1">
      <c r="A173" s="37"/>
      <c r="B173" s="171"/>
      <c r="C173" s="172" t="s">
        <v>267</v>
      </c>
      <c r="D173" s="172" t="s">
        <v>167</v>
      </c>
      <c r="E173" s="173" t="s">
        <v>268</v>
      </c>
      <c r="F173" s="174" t="s">
        <v>269</v>
      </c>
      <c r="G173" s="175" t="s">
        <v>194</v>
      </c>
      <c r="H173" s="176">
        <v>0.0089999999999999993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40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120</v>
      </c>
      <c r="AT173" s="184" t="s">
        <v>167</v>
      </c>
      <c r="AU173" s="184" t="s">
        <v>172</v>
      </c>
      <c r="AY173" s="18" t="s">
        <v>164</v>
      </c>
      <c r="BE173" s="185">
        <f>IF(N173="základná",J173,0)</f>
        <v>0</v>
      </c>
      <c r="BF173" s="185">
        <f>IF(N173="znížená",J173,0)</f>
        <v>0</v>
      </c>
      <c r="BG173" s="185">
        <f>IF(N173="zákl. prenesená",J173,0)</f>
        <v>0</v>
      </c>
      <c r="BH173" s="185">
        <f>IF(N173="zníž. prenesená",J173,0)</f>
        <v>0</v>
      </c>
      <c r="BI173" s="185">
        <f>IF(N173="nulová",J173,0)</f>
        <v>0</v>
      </c>
      <c r="BJ173" s="18" t="s">
        <v>172</v>
      </c>
      <c r="BK173" s="185">
        <f>ROUND(I173*H173,2)</f>
        <v>0</v>
      </c>
      <c r="BL173" s="18" t="s">
        <v>120</v>
      </c>
      <c r="BM173" s="184" t="s">
        <v>270</v>
      </c>
    </row>
    <row r="174" s="12" customFormat="1" ht="22.8" customHeight="1">
      <c r="A174" s="12"/>
      <c r="B174" s="158"/>
      <c r="C174" s="12"/>
      <c r="D174" s="159" t="s">
        <v>73</v>
      </c>
      <c r="E174" s="169" t="s">
        <v>376</v>
      </c>
      <c r="F174" s="169" t="s">
        <v>377</v>
      </c>
      <c r="G174" s="12"/>
      <c r="H174" s="12"/>
      <c r="I174" s="161"/>
      <c r="J174" s="170">
        <f>BK174</f>
        <v>0</v>
      </c>
      <c r="K174" s="12"/>
      <c r="L174" s="158"/>
      <c r="M174" s="163"/>
      <c r="N174" s="164"/>
      <c r="O174" s="164"/>
      <c r="P174" s="165">
        <f>SUM(P175:P178)</f>
        <v>0</v>
      </c>
      <c r="Q174" s="164"/>
      <c r="R174" s="165">
        <f>SUM(R175:R178)</f>
        <v>0</v>
      </c>
      <c r="S174" s="164"/>
      <c r="T174" s="166">
        <f>SUM(T175:T178)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59" t="s">
        <v>172</v>
      </c>
      <c r="AT174" s="167" t="s">
        <v>73</v>
      </c>
      <c r="AU174" s="167" t="s">
        <v>82</v>
      </c>
      <c r="AY174" s="159" t="s">
        <v>164</v>
      </c>
      <c r="BK174" s="168">
        <f>SUM(BK175:BK178)</f>
        <v>0</v>
      </c>
    </row>
    <row r="175" s="2" customFormat="1" ht="24.15" customHeight="1">
      <c r="A175" s="37"/>
      <c r="B175" s="171"/>
      <c r="C175" s="172" t="s">
        <v>273</v>
      </c>
      <c r="D175" s="172" t="s">
        <v>167</v>
      </c>
      <c r="E175" s="173" t="s">
        <v>378</v>
      </c>
      <c r="F175" s="174" t="s">
        <v>379</v>
      </c>
      <c r="G175" s="175" t="s">
        <v>170</v>
      </c>
      <c r="H175" s="176">
        <v>22.32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40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120</v>
      </c>
      <c r="AT175" s="184" t="s">
        <v>167</v>
      </c>
      <c r="AU175" s="184" t="s">
        <v>172</v>
      </c>
      <c r="AY175" s="18" t="s">
        <v>164</v>
      </c>
      <c r="BE175" s="185">
        <f>IF(N175="základná",J175,0)</f>
        <v>0</v>
      </c>
      <c r="BF175" s="185">
        <f>IF(N175="znížená",J175,0)</f>
        <v>0</v>
      </c>
      <c r="BG175" s="185">
        <f>IF(N175="zákl. prenesená",J175,0)</f>
        <v>0</v>
      </c>
      <c r="BH175" s="185">
        <f>IF(N175="zníž. prenesená",J175,0)</f>
        <v>0</v>
      </c>
      <c r="BI175" s="185">
        <f>IF(N175="nulová",J175,0)</f>
        <v>0</v>
      </c>
      <c r="BJ175" s="18" t="s">
        <v>172</v>
      </c>
      <c r="BK175" s="185">
        <f>ROUND(I175*H175,2)</f>
        <v>0</v>
      </c>
      <c r="BL175" s="18" t="s">
        <v>120</v>
      </c>
      <c r="BM175" s="184" t="s">
        <v>515</v>
      </c>
    </row>
    <row r="176" s="13" customFormat="1">
      <c r="A176" s="13"/>
      <c r="B176" s="186"/>
      <c r="C176" s="13"/>
      <c r="D176" s="187" t="s">
        <v>174</v>
      </c>
      <c r="E176" s="188" t="s">
        <v>1</v>
      </c>
      <c r="F176" s="189" t="s">
        <v>516</v>
      </c>
      <c r="G176" s="13"/>
      <c r="H176" s="190">
        <v>22.32</v>
      </c>
      <c r="I176" s="191"/>
      <c r="J176" s="13"/>
      <c r="K176" s="13"/>
      <c r="L176" s="186"/>
      <c r="M176" s="192"/>
      <c r="N176" s="193"/>
      <c r="O176" s="193"/>
      <c r="P176" s="193"/>
      <c r="Q176" s="193"/>
      <c r="R176" s="193"/>
      <c r="S176" s="193"/>
      <c r="T176" s="19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8" t="s">
        <v>174</v>
      </c>
      <c r="AU176" s="188" t="s">
        <v>172</v>
      </c>
      <c r="AV176" s="13" t="s">
        <v>172</v>
      </c>
      <c r="AW176" s="13" t="s">
        <v>30</v>
      </c>
      <c r="AX176" s="13" t="s">
        <v>74</v>
      </c>
      <c r="AY176" s="188" t="s">
        <v>164</v>
      </c>
    </row>
    <row r="177" s="14" customFormat="1">
      <c r="A177" s="14"/>
      <c r="B177" s="195"/>
      <c r="C177" s="14"/>
      <c r="D177" s="187" t="s">
        <v>174</v>
      </c>
      <c r="E177" s="196" t="s">
        <v>1</v>
      </c>
      <c r="F177" s="197" t="s">
        <v>323</v>
      </c>
      <c r="G177" s="14"/>
      <c r="H177" s="198">
        <v>22.32</v>
      </c>
      <c r="I177" s="199"/>
      <c r="J177" s="14"/>
      <c r="K177" s="14"/>
      <c r="L177" s="195"/>
      <c r="M177" s="200"/>
      <c r="N177" s="201"/>
      <c r="O177" s="201"/>
      <c r="P177" s="201"/>
      <c r="Q177" s="201"/>
      <c r="R177" s="201"/>
      <c r="S177" s="201"/>
      <c r="T177" s="20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6" t="s">
        <v>174</v>
      </c>
      <c r="AU177" s="196" t="s">
        <v>172</v>
      </c>
      <c r="AV177" s="14" t="s">
        <v>177</v>
      </c>
      <c r="AW177" s="14" t="s">
        <v>30</v>
      </c>
      <c r="AX177" s="14" t="s">
        <v>74</v>
      </c>
      <c r="AY177" s="196" t="s">
        <v>164</v>
      </c>
    </row>
    <row r="178" s="15" customFormat="1">
      <c r="A178" s="15"/>
      <c r="B178" s="203"/>
      <c r="C178" s="15"/>
      <c r="D178" s="187" t="s">
        <v>174</v>
      </c>
      <c r="E178" s="204" t="s">
        <v>1</v>
      </c>
      <c r="F178" s="205" t="s">
        <v>178</v>
      </c>
      <c r="G178" s="15"/>
      <c r="H178" s="206">
        <v>22.32</v>
      </c>
      <c r="I178" s="207"/>
      <c r="J178" s="15"/>
      <c r="K178" s="15"/>
      <c r="L178" s="203"/>
      <c r="M178" s="208"/>
      <c r="N178" s="209"/>
      <c r="O178" s="209"/>
      <c r="P178" s="209"/>
      <c r="Q178" s="209"/>
      <c r="R178" s="209"/>
      <c r="S178" s="209"/>
      <c r="T178" s="210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04" t="s">
        <v>174</v>
      </c>
      <c r="AU178" s="204" t="s">
        <v>172</v>
      </c>
      <c r="AV178" s="15" t="s">
        <v>171</v>
      </c>
      <c r="AW178" s="15" t="s">
        <v>30</v>
      </c>
      <c r="AX178" s="15" t="s">
        <v>82</v>
      </c>
      <c r="AY178" s="204" t="s">
        <v>164</v>
      </c>
    </row>
    <row r="179" s="12" customFormat="1" ht="22.8" customHeight="1">
      <c r="A179" s="12"/>
      <c r="B179" s="158"/>
      <c r="C179" s="12"/>
      <c r="D179" s="159" t="s">
        <v>73</v>
      </c>
      <c r="E179" s="169" t="s">
        <v>381</v>
      </c>
      <c r="F179" s="169" t="s">
        <v>382</v>
      </c>
      <c r="G179" s="12"/>
      <c r="H179" s="12"/>
      <c r="I179" s="161"/>
      <c r="J179" s="170">
        <f>BK179</f>
        <v>0</v>
      </c>
      <c r="K179" s="12"/>
      <c r="L179" s="158"/>
      <c r="M179" s="163"/>
      <c r="N179" s="164"/>
      <c r="O179" s="164"/>
      <c r="P179" s="165">
        <f>P180</f>
        <v>0</v>
      </c>
      <c r="Q179" s="164"/>
      <c r="R179" s="165">
        <f>R180</f>
        <v>4.0000000000000003E-05</v>
      </c>
      <c r="S179" s="164"/>
      <c r="T179" s="166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59" t="s">
        <v>172</v>
      </c>
      <c r="AT179" s="167" t="s">
        <v>73</v>
      </c>
      <c r="AU179" s="167" t="s">
        <v>82</v>
      </c>
      <c r="AY179" s="159" t="s">
        <v>164</v>
      </c>
      <c r="BK179" s="168">
        <f>BK180</f>
        <v>0</v>
      </c>
    </row>
    <row r="180" s="2" customFormat="1" ht="14.4" customHeight="1">
      <c r="A180" s="37"/>
      <c r="B180" s="171"/>
      <c r="C180" s="172" t="s">
        <v>282</v>
      </c>
      <c r="D180" s="172" t="s">
        <v>167</v>
      </c>
      <c r="E180" s="173" t="s">
        <v>383</v>
      </c>
      <c r="F180" s="174" t="s">
        <v>384</v>
      </c>
      <c r="G180" s="175" t="s">
        <v>385</v>
      </c>
      <c r="H180" s="176">
        <v>1</v>
      </c>
      <c r="I180" s="177"/>
      <c r="J180" s="178">
        <f>ROUND(I180*H180,2)</f>
        <v>0</v>
      </c>
      <c r="K180" s="179"/>
      <c r="L180" s="38"/>
      <c r="M180" s="180" t="s">
        <v>1</v>
      </c>
      <c r="N180" s="181" t="s">
        <v>40</v>
      </c>
      <c r="O180" s="76"/>
      <c r="P180" s="182">
        <f>O180*H180</f>
        <v>0</v>
      </c>
      <c r="Q180" s="182">
        <v>4.0000000000000003E-05</v>
      </c>
      <c r="R180" s="182">
        <f>Q180*H180</f>
        <v>4.0000000000000003E-05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120</v>
      </c>
      <c r="AT180" s="184" t="s">
        <v>167</v>
      </c>
      <c r="AU180" s="184" t="s">
        <v>172</v>
      </c>
      <c r="AY180" s="18" t="s">
        <v>164</v>
      </c>
      <c r="BE180" s="185">
        <f>IF(N180="základná",J180,0)</f>
        <v>0</v>
      </c>
      <c r="BF180" s="185">
        <f>IF(N180="znížená",J180,0)</f>
        <v>0</v>
      </c>
      <c r="BG180" s="185">
        <f>IF(N180="zákl. prenesená",J180,0)</f>
        <v>0</v>
      </c>
      <c r="BH180" s="185">
        <f>IF(N180="zníž. prenesená",J180,0)</f>
        <v>0</v>
      </c>
      <c r="BI180" s="185">
        <f>IF(N180="nulová",J180,0)</f>
        <v>0</v>
      </c>
      <c r="BJ180" s="18" t="s">
        <v>172</v>
      </c>
      <c r="BK180" s="185">
        <f>ROUND(I180*H180,2)</f>
        <v>0</v>
      </c>
      <c r="BL180" s="18" t="s">
        <v>120</v>
      </c>
      <c r="BM180" s="184" t="s">
        <v>451</v>
      </c>
    </row>
    <row r="181" s="12" customFormat="1" ht="22.8" customHeight="1">
      <c r="A181" s="12"/>
      <c r="B181" s="158"/>
      <c r="C181" s="12"/>
      <c r="D181" s="159" t="s">
        <v>73</v>
      </c>
      <c r="E181" s="169" t="s">
        <v>271</v>
      </c>
      <c r="F181" s="169" t="s">
        <v>272</v>
      </c>
      <c r="G181" s="12"/>
      <c r="H181" s="12"/>
      <c r="I181" s="161"/>
      <c r="J181" s="170">
        <f>BK181</f>
        <v>0</v>
      </c>
      <c r="K181" s="12"/>
      <c r="L181" s="158"/>
      <c r="M181" s="163"/>
      <c r="N181" s="164"/>
      <c r="O181" s="164"/>
      <c r="P181" s="165">
        <f>SUM(P182:P195)</f>
        <v>0</v>
      </c>
      <c r="Q181" s="164"/>
      <c r="R181" s="165">
        <f>SUM(R182:R195)</f>
        <v>0.27095163999999999</v>
      </c>
      <c r="S181" s="164"/>
      <c r="T181" s="166">
        <f>SUM(T182:T195)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59" t="s">
        <v>172</v>
      </c>
      <c r="AT181" s="167" t="s">
        <v>73</v>
      </c>
      <c r="AU181" s="167" t="s">
        <v>82</v>
      </c>
      <c r="AY181" s="159" t="s">
        <v>164</v>
      </c>
      <c r="BK181" s="168">
        <f>SUM(BK182:BK195)</f>
        <v>0</v>
      </c>
    </row>
    <row r="182" s="2" customFormat="1" ht="14.4" customHeight="1">
      <c r="A182" s="37"/>
      <c r="B182" s="171"/>
      <c r="C182" s="172" t="s">
        <v>287</v>
      </c>
      <c r="D182" s="172" t="s">
        <v>167</v>
      </c>
      <c r="E182" s="173" t="s">
        <v>274</v>
      </c>
      <c r="F182" s="174" t="s">
        <v>275</v>
      </c>
      <c r="G182" s="175" t="s">
        <v>276</v>
      </c>
      <c r="H182" s="176">
        <v>36.646000000000001</v>
      </c>
      <c r="I182" s="177"/>
      <c r="J182" s="178">
        <f>ROUND(I182*H182,2)</f>
        <v>0</v>
      </c>
      <c r="K182" s="179"/>
      <c r="L182" s="38"/>
      <c r="M182" s="180" t="s">
        <v>1</v>
      </c>
      <c r="N182" s="181" t="s">
        <v>40</v>
      </c>
      <c r="O182" s="76"/>
      <c r="P182" s="182">
        <f>O182*H182</f>
        <v>0</v>
      </c>
      <c r="Q182" s="182">
        <v>4.0000000000000003E-05</v>
      </c>
      <c r="R182" s="182">
        <f>Q182*H182</f>
        <v>0.0014658400000000002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120</v>
      </c>
      <c r="AT182" s="184" t="s">
        <v>167</v>
      </c>
      <c r="AU182" s="184" t="s">
        <v>172</v>
      </c>
      <c r="AY182" s="18" t="s">
        <v>164</v>
      </c>
      <c r="BE182" s="185">
        <f>IF(N182="základná",J182,0)</f>
        <v>0</v>
      </c>
      <c r="BF182" s="185">
        <f>IF(N182="znížená",J182,0)</f>
        <v>0</v>
      </c>
      <c r="BG182" s="185">
        <f>IF(N182="zákl. prenesená",J182,0)</f>
        <v>0</v>
      </c>
      <c r="BH182" s="185">
        <f>IF(N182="zníž. prenesená",J182,0)</f>
        <v>0</v>
      </c>
      <c r="BI182" s="185">
        <f>IF(N182="nulová",J182,0)</f>
        <v>0</v>
      </c>
      <c r="BJ182" s="18" t="s">
        <v>172</v>
      </c>
      <c r="BK182" s="185">
        <f>ROUND(I182*H182,2)</f>
        <v>0</v>
      </c>
      <c r="BL182" s="18" t="s">
        <v>120</v>
      </c>
      <c r="BM182" s="184" t="s">
        <v>277</v>
      </c>
    </row>
    <row r="183" s="13" customFormat="1">
      <c r="A183" s="13"/>
      <c r="B183" s="186"/>
      <c r="C183" s="13"/>
      <c r="D183" s="187" t="s">
        <v>174</v>
      </c>
      <c r="E183" s="188" t="s">
        <v>1</v>
      </c>
      <c r="F183" s="189" t="s">
        <v>452</v>
      </c>
      <c r="G183" s="13"/>
      <c r="H183" s="190">
        <v>35.246000000000002</v>
      </c>
      <c r="I183" s="191"/>
      <c r="J183" s="13"/>
      <c r="K183" s="13"/>
      <c r="L183" s="186"/>
      <c r="M183" s="192"/>
      <c r="N183" s="193"/>
      <c r="O183" s="193"/>
      <c r="P183" s="193"/>
      <c r="Q183" s="193"/>
      <c r="R183" s="193"/>
      <c r="S183" s="193"/>
      <c r="T183" s="19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174</v>
      </c>
      <c r="AU183" s="188" t="s">
        <v>172</v>
      </c>
      <c r="AV183" s="13" t="s">
        <v>172</v>
      </c>
      <c r="AW183" s="13" t="s">
        <v>30</v>
      </c>
      <c r="AX183" s="13" t="s">
        <v>74</v>
      </c>
      <c r="AY183" s="188" t="s">
        <v>164</v>
      </c>
    </row>
    <row r="184" s="13" customFormat="1">
      <c r="A184" s="13"/>
      <c r="B184" s="186"/>
      <c r="C184" s="13"/>
      <c r="D184" s="187" t="s">
        <v>174</v>
      </c>
      <c r="E184" s="188" t="s">
        <v>1</v>
      </c>
      <c r="F184" s="189" t="s">
        <v>279</v>
      </c>
      <c r="G184" s="13"/>
      <c r="H184" s="190">
        <v>0.80000000000000004</v>
      </c>
      <c r="I184" s="191"/>
      <c r="J184" s="13"/>
      <c r="K184" s="13"/>
      <c r="L184" s="186"/>
      <c r="M184" s="192"/>
      <c r="N184" s="193"/>
      <c r="O184" s="193"/>
      <c r="P184" s="193"/>
      <c r="Q184" s="193"/>
      <c r="R184" s="193"/>
      <c r="S184" s="193"/>
      <c r="T184" s="19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8" t="s">
        <v>174</v>
      </c>
      <c r="AU184" s="188" t="s">
        <v>172</v>
      </c>
      <c r="AV184" s="13" t="s">
        <v>172</v>
      </c>
      <c r="AW184" s="13" t="s">
        <v>30</v>
      </c>
      <c r="AX184" s="13" t="s">
        <v>74</v>
      </c>
      <c r="AY184" s="188" t="s">
        <v>164</v>
      </c>
    </row>
    <row r="185" s="13" customFormat="1">
      <c r="A185" s="13"/>
      <c r="B185" s="186"/>
      <c r="C185" s="13"/>
      <c r="D185" s="187" t="s">
        <v>174</v>
      </c>
      <c r="E185" s="188" t="s">
        <v>1</v>
      </c>
      <c r="F185" s="189" t="s">
        <v>280</v>
      </c>
      <c r="G185" s="13"/>
      <c r="H185" s="190">
        <v>1.5</v>
      </c>
      <c r="I185" s="191"/>
      <c r="J185" s="13"/>
      <c r="K185" s="13"/>
      <c r="L185" s="186"/>
      <c r="M185" s="192"/>
      <c r="N185" s="193"/>
      <c r="O185" s="193"/>
      <c r="P185" s="193"/>
      <c r="Q185" s="193"/>
      <c r="R185" s="193"/>
      <c r="S185" s="193"/>
      <c r="T185" s="19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8" t="s">
        <v>174</v>
      </c>
      <c r="AU185" s="188" t="s">
        <v>172</v>
      </c>
      <c r="AV185" s="13" t="s">
        <v>172</v>
      </c>
      <c r="AW185" s="13" t="s">
        <v>30</v>
      </c>
      <c r="AX185" s="13" t="s">
        <v>74</v>
      </c>
      <c r="AY185" s="188" t="s">
        <v>164</v>
      </c>
    </row>
    <row r="186" s="13" customFormat="1">
      <c r="A186" s="13"/>
      <c r="B186" s="186"/>
      <c r="C186" s="13"/>
      <c r="D186" s="187" t="s">
        <v>174</v>
      </c>
      <c r="E186" s="188" t="s">
        <v>1</v>
      </c>
      <c r="F186" s="189" t="s">
        <v>281</v>
      </c>
      <c r="G186" s="13"/>
      <c r="H186" s="190">
        <v>-0.90000000000000002</v>
      </c>
      <c r="I186" s="191"/>
      <c r="J186" s="13"/>
      <c r="K186" s="13"/>
      <c r="L186" s="186"/>
      <c r="M186" s="192"/>
      <c r="N186" s="193"/>
      <c r="O186" s="193"/>
      <c r="P186" s="193"/>
      <c r="Q186" s="193"/>
      <c r="R186" s="193"/>
      <c r="S186" s="193"/>
      <c r="T186" s="19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8" t="s">
        <v>174</v>
      </c>
      <c r="AU186" s="188" t="s">
        <v>172</v>
      </c>
      <c r="AV186" s="13" t="s">
        <v>172</v>
      </c>
      <c r="AW186" s="13" t="s">
        <v>30</v>
      </c>
      <c r="AX186" s="13" t="s">
        <v>74</v>
      </c>
      <c r="AY186" s="188" t="s">
        <v>164</v>
      </c>
    </row>
    <row r="187" s="14" customFormat="1">
      <c r="A187" s="14"/>
      <c r="B187" s="195"/>
      <c r="C187" s="14"/>
      <c r="D187" s="187" t="s">
        <v>174</v>
      </c>
      <c r="E187" s="196" t="s">
        <v>1</v>
      </c>
      <c r="F187" s="197" t="s">
        <v>176</v>
      </c>
      <c r="G187" s="14"/>
      <c r="H187" s="198">
        <v>36.646000000000001</v>
      </c>
      <c r="I187" s="199"/>
      <c r="J187" s="14"/>
      <c r="K187" s="14"/>
      <c r="L187" s="195"/>
      <c r="M187" s="200"/>
      <c r="N187" s="201"/>
      <c r="O187" s="201"/>
      <c r="P187" s="201"/>
      <c r="Q187" s="201"/>
      <c r="R187" s="201"/>
      <c r="S187" s="201"/>
      <c r="T187" s="20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6" t="s">
        <v>174</v>
      </c>
      <c r="AU187" s="196" t="s">
        <v>172</v>
      </c>
      <c r="AV187" s="14" t="s">
        <v>177</v>
      </c>
      <c r="AW187" s="14" t="s">
        <v>30</v>
      </c>
      <c r="AX187" s="14" t="s">
        <v>74</v>
      </c>
      <c r="AY187" s="196" t="s">
        <v>164</v>
      </c>
    </row>
    <row r="188" s="15" customFormat="1">
      <c r="A188" s="15"/>
      <c r="B188" s="203"/>
      <c r="C188" s="15"/>
      <c r="D188" s="187" t="s">
        <v>174</v>
      </c>
      <c r="E188" s="204" t="s">
        <v>1</v>
      </c>
      <c r="F188" s="205" t="s">
        <v>178</v>
      </c>
      <c r="G188" s="15"/>
      <c r="H188" s="206">
        <v>36.646000000000001</v>
      </c>
      <c r="I188" s="207"/>
      <c r="J188" s="15"/>
      <c r="K188" s="15"/>
      <c r="L188" s="203"/>
      <c r="M188" s="208"/>
      <c r="N188" s="209"/>
      <c r="O188" s="209"/>
      <c r="P188" s="209"/>
      <c r="Q188" s="209"/>
      <c r="R188" s="209"/>
      <c r="S188" s="209"/>
      <c r="T188" s="210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04" t="s">
        <v>174</v>
      </c>
      <c r="AU188" s="204" t="s">
        <v>172</v>
      </c>
      <c r="AV188" s="15" t="s">
        <v>171</v>
      </c>
      <c r="AW188" s="15" t="s">
        <v>30</v>
      </c>
      <c r="AX188" s="15" t="s">
        <v>82</v>
      </c>
      <c r="AY188" s="204" t="s">
        <v>164</v>
      </c>
    </row>
    <row r="189" s="2" customFormat="1" ht="14.4" customHeight="1">
      <c r="A189" s="37"/>
      <c r="B189" s="171"/>
      <c r="C189" s="211" t="s">
        <v>291</v>
      </c>
      <c r="D189" s="211" t="s">
        <v>245</v>
      </c>
      <c r="E189" s="212" t="s">
        <v>283</v>
      </c>
      <c r="F189" s="213" t="s">
        <v>284</v>
      </c>
      <c r="G189" s="214" t="s">
        <v>170</v>
      </c>
      <c r="H189" s="215">
        <v>3.738</v>
      </c>
      <c r="I189" s="216"/>
      <c r="J189" s="217">
        <f>ROUND(I189*H189,2)</f>
        <v>0</v>
      </c>
      <c r="K189" s="218"/>
      <c r="L189" s="219"/>
      <c r="M189" s="220" t="s">
        <v>1</v>
      </c>
      <c r="N189" s="221" t="s">
        <v>40</v>
      </c>
      <c r="O189" s="76"/>
      <c r="P189" s="182">
        <f>O189*H189</f>
        <v>0</v>
      </c>
      <c r="Q189" s="182">
        <v>0.0030000000000000001</v>
      </c>
      <c r="R189" s="182">
        <f>Q189*H189</f>
        <v>0.011214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248</v>
      </c>
      <c r="AT189" s="184" t="s">
        <v>245</v>
      </c>
      <c r="AU189" s="184" t="s">
        <v>172</v>
      </c>
      <c r="AY189" s="18" t="s">
        <v>164</v>
      </c>
      <c r="BE189" s="185">
        <f>IF(N189="základná",J189,0)</f>
        <v>0</v>
      </c>
      <c r="BF189" s="185">
        <f>IF(N189="znížená",J189,0)</f>
        <v>0</v>
      </c>
      <c r="BG189" s="185">
        <f>IF(N189="zákl. prenesená",J189,0)</f>
        <v>0</v>
      </c>
      <c r="BH189" s="185">
        <f>IF(N189="zníž. prenesená",J189,0)</f>
        <v>0</v>
      </c>
      <c r="BI189" s="185">
        <f>IF(N189="nulová",J189,0)</f>
        <v>0</v>
      </c>
      <c r="BJ189" s="18" t="s">
        <v>172</v>
      </c>
      <c r="BK189" s="185">
        <f>ROUND(I189*H189,2)</f>
        <v>0</v>
      </c>
      <c r="BL189" s="18" t="s">
        <v>120</v>
      </c>
      <c r="BM189" s="184" t="s">
        <v>285</v>
      </c>
    </row>
    <row r="190" s="13" customFormat="1">
      <c r="A190" s="13"/>
      <c r="B190" s="186"/>
      <c r="C190" s="13"/>
      <c r="D190" s="187" t="s">
        <v>174</v>
      </c>
      <c r="E190" s="13"/>
      <c r="F190" s="189" t="s">
        <v>517</v>
      </c>
      <c r="G190" s="13"/>
      <c r="H190" s="190">
        <v>3.738</v>
      </c>
      <c r="I190" s="191"/>
      <c r="J190" s="13"/>
      <c r="K190" s="13"/>
      <c r="L190" s="186"/>
      <c r="M190" s="192"/>
      <c r="N190" s="193"/>
      <c r="O190" s="193"/>
      <c r="P190" s="193"/>
      <c r="Q190" s="193"/>
      <c r="R190" s="193"/>
      <c r="S190" s="193"/>
      <c r="T190" s="19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8" t="s">
        <v>174</v>
      </c>
      <c r="AU190" s="188" t="s">
        <v>172</v>
      </c>
      <c r="AV190" s="13" t="s">
        <v>172</v>
      </c>
      <c r="AW190" s="13" t="s">
        <v>3</v>
      </c>
      <c r="AX190" s="13" t="s">
        <v>82</v>
      </c>
      <c r="AY190" s="188" t="s">
        <v>164</v>
      </c>
    </row>
    <row r="191" s="2" customFormat="1" ht="24.15" customHeight="1">
      <c r="A191" s="37"/>
      <c r="B191" s="171"/>
      <c r="C191" s="172" t="s">
        <v>294</v>
      </c>
      <c r="D191" s="172" t="s">
        <v>167</v>
      </c>
      <c r="E191" s="173" t="s">
        <v>288</v>
      </c>
      <c r="F191" s="174" t="s">
        <v>289</v>
      </c>
      <c r="G191" s="175" t="s">
        <v>170</v>
      </c>
      <c r="H191" s="176">
        <v>76.186000000000007</v>
      </c>
      <c r="I191" s="177"/>
      <c r="J191" s="178">
        <f>ROUND(I191*H191,2)</f>
        <v>0</v>
      </c>
      <c r="K191" s="179"/>
      <c r="L191" s="38"/>
      <c r="M191" s="180" t="s">
        <v>1</v>
      </c>
      <c r="N191" s="181" t="s">
        <v>40</v>
      </c>
      <c r="O191" s="76"/>
      <c r="P191" s="182">
        <f>O191*H191</f>
        <v>0</v>
      </c>
      <c r="Q191" s="182">
        <v>0.00029999999999999997</v>
      </c>
      <c r="R191" s="182">
        <f>Q191*H191</f>
        <v>0.022855799999999999</v>
      </c>
      <c r="S191" s="182">
        <v>0</v>
      </c>
      <c r="T191" s="18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4" t="s">
        <v>120</v>
      </c>
      <c r="AT191" s="184" t="s">
        <v>167</v>
      </c>
      <c r="AU191" s="184" t="s">
        <v>172</v>
      </c>
      <c r="AY191" s="18" t="s">
        <v>164</v>
      </c>
      <c r="BE191" s="185">
        <f>IF(N191="základná",J191,0)</f>
        <v>0</v>
      </c>
      <c r="BF191" s="185">
        <f>IF(N191="znížená",J191,0)</f>
        <v>0</v>
      </c>
      <c r="BG191" s="185">
        <f>IF(N191="zákl. prenesená",J191,0)</f>
        <v>0</v>
      </c>
      <c r="BH191" s="185">
        <f>IF(N191="zníž. prenesená",J191,0)</f>
        <v>0</v>
      </c>
      <c r="BI191" s="185">
        <f>IF(N191="nulová",J191,0)</f>
        <v>0</v>
      </c>
      <c r="BJ191" s="18" t="s">
        <v>172</v>
      </c>
      <c r="BK191" s="185">
        <f>ROUND(I191*H191,2)</f>
        <v>0</v>
      </c>
      <c r="BL191" s="18" t="s">
        <v>120</v>
      </c>
      <c r="BM191" s="184" t="s">
        <v>290</v>
      </c>
    </row>
    <row r="192" s="2" customFormat="1" ht="14.4" customHeight="1">
      <c r="A192" s="37"/>
      <c r="B192" s="171"/>
      <c r="C192" s="211" t="s">
        <v>298</v>
      </c>
      <c r="D192" s="211" t="s">
        <v>245</v>
      </c>
      <c r="E192" s="212" t="s">
        <v>283</v>
      </c>
      <c r="F192" s="213" t="s">
        <v>284</v>
      </c>
      <c r="G192" s="214" t="s">
        <v>170</v>
      </c>
      <c r="H192" s="215">
        <v>78.471999999999994</v>
      </c>
      <c r="I192" s="216"/>
      <c r="J192" s="217">
        <f>ROUND(I192*H192,2)</f>
        <v>0</v>
      </c>
      <c r="K192" s="218"/>
      <c r="L192" s="219"/>
      <c r="M192" s="220" t="s">
        <v>1</v>
      </c>
      <c r="N192" s="221" t="s">
        <v>40</v>
      </c>
      <c r="O192" s="76"/>
      <c r="P192" s="182">
        <f>O192*H192</f>
        <v>0</v>
      </c>
      <c r="Q192" s="182">
        <v>0.0030000000000000001</v>
      </c>
      <c r="R192" s="182">
        <f>Q192*H192</f>
        <v>0.23541599999999999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248</v>
      </c>
      <c r="AT192" s="184" t="s">
        <v>245</v>
      </c>
      <c r="AU192" s="184" t="s">
        <v>172</v>
      </c>
      <c r="AY192" s="18" t="s">
        <v>164</v>
      </c>
      <c r="BE192" s="185">
        <f>IF(N192="základná",J192,0)</f>
        <v>0</v>
      </c>
      <c r="BF192" s="185">
        <f>IF(N192="znížená",J192,0)</f>
        <v>0</v>
      </c>
      <c r="BG192" s="185">
        <f>IF(N192="zákl. prenesená",J192,0)</f>
        <v>0</v>
      </c>
      <c r="BH192" s="185">
        <f>IF(N192="zníž. prenesená",J192,0)</f>
        <v>0</v>
      </c>
      <c r="BI192" s="185">
        <f>IF(N192="nulová",J192,0)</f>
        <v>0</v>
      </c>
      <c r="BJ192" s="18" t="s">
        <v>172</v>
      </c>
      <c r="BK192" s="185">
        <f>ROUND(I192*H192,2)</f>
        <v>0</v>
      </c>
      <c r="BL192" s="18" t="s">
        <v>120</v>
      </c>
      <c r="BM192" s="184" t="s">
        <v>292</v>
      </c>
    </row>
    <row r="193" s="13" customFormat="1">
      <c r="A193" s="13"/>
      <c r="B193" s="186"/>
      <c r="C193" s="13"/>
      <c r="D193" s="187" t="s">
        <v>174</v>
      </c>
      <c r="E193" s="13"/>
      <c r="F193" s="189" t="s">
        <v>456</v>
      </c>
      <c r="G193" s="13"/>
      <c r="H193" s="190">
        <v>78.471999999999994</v>
      </c>
      <c r="I193" s="191"/>
      <c r="J193" s="13"/>
      <c r="K193" s="13"/>
      <c r="L193" s="186"/>
      <c r="M193" s="192"/>
      <c r="N193" s="193"/>
      <c r="O193" s="193"/>
      <c r="P193" s="193"/>
      <c r="Q193" s="193"/>
      <c r="R193" s="193"/>
      <c r="S193" s="193"/>
      <c r="T193" s="19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8" t="s">
        <v>174</v>
      </c>
      <c r="AU193" s="188" t="s">
        <v>172</v>
      </c>
      <c r="AV193" s="13" t="s">
        <v>172</v>
      </c>
      <c r="AW193" s="13" t="s">
        <v>3</v>
      </c>
      <c r="AX193" s="13" t="s">
        <v>82</v>
      </c>
      <c r="AY193" s="188" t="s">
        <v>164</v>
      </c>
    </row>
    <row r="194" s="2" customFormat="1" ht="14.4" customHeight="1">
      <c r="A194" s="37"/>
      <c r="B194" s="171"/>
      <c r="C194" s="172" t="s">
        <v>304</v>
      </c>
      <c r="D194" s="172" t="s">
        <v>167</v>
      </c>
      <c r="E194" s="173" t="s">
        <v>295</v>
      </c>
      <c r="F194" s="174" t="s">
        <v>296</v>
      </c>
      <c r="G194" s="175" t="s">
        <v>170</v>
      </c>
      <c r="H194" s="176">
        <v>76.186000000000007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40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120</v>
      </c>
      <c r="AT194" s="184" t="s">
        <v>167</v>
      </c>
      <c r="AU194" s="184" t="s">
        <v>172</v>
      </c>
      <c r="AY194" s="18" t="s">
        <v>164</v>
      </c>
      <c r="BE194" s="185">
        <f>IF(N194="základná",J194,0)</f>
        <v>0</v>
      </c>
      <c r="BF194" s="185">
        <f>IF(N194="znížená",J194,0)</f>
        <v>0</v>
      </c>
      <c r="BG194" s="185">
        <f>IF(N194="zákl. prenesená",J194,0)</f>
        <v>0</v>
      </c>
      <c r="BH194" s="185">
        <f>IF(N194="zníž. prenesená",J194,0)</f>
        <v>0</v>
      </c>
      <c r="BI194" s="185">
        <f>IF(N194="nulová",J194,0)</f>
        <v>0</v>
      </c>
      <c r="BJ194" s="18" t="s">
        <v>172</v>
      </c>
      <c r="BK194" s="185">
        <f>ROUND(I194*H194,2)</f>
        <v>0</v>
      </c>
      <c r="BL194" s="18" t="s">
        <v>120</v>
      </c>
      <c r="BM194" s="184" t="s">
        <v>297</v>
      </c>
    </row>
    <row r="195" s="2" customFormat="1" ht="24.15" customHeight="1">
      <c r="A195" s="37"/>
      <c r="B195" s="171"/>
      <c r="C195" s="172" t="s">
        <v>308</v>
      </c>
      <c r="D195" s="172" t="s">
        <v>167</v>
      </c>
      <c r="E195" s="173" t="s">
        <v>299</v>
      </c>
      <c r="F195" s="174" t="s">
        <v>300</v>
      </c>
      <c r="G195" s="175" t="s">
        <v>194</v>
      </c>
      <c r="H195" s="176">
        <v>0.27100000000000002</v>
      </c>
      <c r="I195" s="177"/>
      <c r="J195" s="178">
        <f>ROUND(I195*H195,2)</f>
        <v>0</v>
      </c>
      <c r="K195" s="179"/>
      <c r="L195" s="38"/>
      <c r="M195" s="180" t="s">
        <v>1</v>
      </c>
      <c r="N195" s="181" t="s">
        <v>40</v>
      </c>
      <c r="O195" s="76"/>
      <c r="P195" s="182">
        <f>O195*H195</f>
        <v>0</v>
      </c>
      <c r="Q195" s="182">
        <v>0</v>
      </c>
      <c r="R195" s="182">
        <f>Q195*H195</f>
        <v>0</v>
      </c>
      <c r="S195" s="182">
        <v>0</v>
      </c>
      <c r="T195" s="18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4" t="s">
        <v>120</v>
      </c>
      <c r="AT195" s="184" t="s">
        <v>167</v>
      </c>
      <c r="AU195" s="184" t="s">
        <v>172</v>
      </c>
      <c r="AY195" s="18" t="s">
        <v>164</v>
      </c>
      <c r="BE195" s="185">
        <f>IF(N195="základná",J195,0)</f>
        <v>0</v>
      </c>
      <c r="BF195" s="185">
        <f>IF(N195="znížená",J195,0)</f>
        <v>0</v>
      </c>
      <c r="BG195" s="185">
        <f>IF(N195="zákl. prenesená",J195,0)</f>
        <v>0</v>
      </c>
      <c r="BH195" s="185">
        <f>IF(N195="zníž. prenesená",J195,0)</f>
        <v>0</v>
      </c>
      <c r="BI195" s="185">
        <f>IF(N195="nulová",J195,0)</f>
        <v>0</v>
      </c>
      <c r="BJ195" s="18" t="s">
        <v>172</v>
      </c>
      <c r="BK195" s="185">
        <f>ROUND(I195*H195,2)</f>
        <v>0</v>
      </c>
      <c r="BL195" s="18" t="s">
        <v>120</v>
      </c>
      <c r="BM195" s="184" t="s">
        <v>301</v>
      </c>
    </row>
    <row r="196" s="12" customFormat="1" ht="22.8" customHeight="1">
      <c r="A196" s="12"/>
      <c r="B196" s="158"/>
      <c r="C196" s="12"/>
      <c r="D196" s="159" t="s">
        <v>73</v>
      </c>
      <c r="E196" s="169" t="s">
        <v>302</v>
      </c>
      <c r="F196" s="169" t="s">
        <v>303</v>
      </c>
      <c r="G196" s="12"/>
      <c r="H196" s="12"/>
      <c r="I196" s="161"/>
      <c r="J196" s="170">
        <f>BK196</f>
        <v>0</v>
      </c>
      <c r="K196" s="12"/>
      <c r="L196" s="158"/>
      <c r="M196" s="163"/>
      <c r="N196" s="164"/>
      <c r="O196" s="164"/>
      <c r="P196" s="165">
        <f>SUM(P197:P203)</f>
        <v>0</v>
      </c>
      <c r="Q196" s="164"/>
      <c r="R196" s="165">
        <f>SUM(R197:R203)</f>
        <v>0.028436400000000001</v>
      </c>
      <c r="S196" s="164"/>
      <c r="T196" s="166">
        <f>SUM(T197:T203)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59" t="s">
        <v>172</v>
      </c>
      <c r="AT196" s="167" t="s">
        <v>73</v>
      </c>
      <c r="AU196" s="167" t="s">
        <v>82</v>
      </c>
      <c r="AY196" s="159" t="s">
        <v>164</v>
      </c>
      <c r="BK196" s="168">
        <f>SUM(BK197:BK203)</f>
        <v>0</v>
      </c>
    </row>
    <row r="197" s="2" customFormat="1" ht="24.15" customHeight="1">
      <c r="A197" s="37"/>
      <c r="B197" s="171"/>
      <c r="C197" s="172" t="s">
        <v>248</v>
      </c>
      <c r="D197" s="172" t="s">
        <v>167</v>
      </c>
      <c r="E197" s="173" t="s">
        <v>305</v>
      </c>
      <c r="F197" s="174" t="s">
        <v>306</v>
      </c>
      <c r="G197" s="175" t="s">
        <v>170</v>
      </c>
      <c r="H197" s="176">
        <v>1.8</v>
      </c>
      <c r="I197" s="177"/>
      <c r="J197" s="178">
        <f>ROUND(I197*H197,2)</f>
        <v>0</v>
      </c>
      <c r="K197" s="179"/>
      <c r="L197" s="38"/>
      <c r="M197" s="180" t="s">
        <v>1</v>
      </c>
      <c r="N197" s="181" t="s">
        <v>40</v>
      </c>
      <c r="O197" s="76"/>
      <c r="P197" s="182">
        <f>O197*H197</f>
        <v>0</v>
      </c>
      <c r="Q197" s="182">
        <v>0.00315</v>
      </c>
      <c r="R197" s="182">
        <f>Q197*H197</f>
        <v>0.0056700000000000006</v>
      </c>
      <c r="S197" s="182">
        <v>0</v>
      </c>
      <c r="T197" s="18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4" t="s">
        <v>120</v>
      </c>
      <c r="AT197" s="184" t="s">
        <v>167</v>
      </c>
      <c r="AU197" s="184" t="s">
        <v>172</v>
      </c>
      <c r="AY197" s="18" t="s">
        <v>164</v>
      </c>
      <c r="BE197" s="185">
        <f>IF(N197="základná",J197,0)</f>
        <v>0</v>
      </c>
      <c r="BF197" s="185">
        <f>IF(N197="znížená",J197,0)</f>
        <v>0</v>
      </c>
      <c r="BG197" s="185">
        <f>IF(N197="zákl. prenesená",J197,0)</f>
        <v>0</v>
      </c>
      <c r="BH197" s="185">
        <f>IF(N197="zníž. prenesená",J197,0)</f>
        <v>0</v>
      </c>
      <c r="BI197" s="185">
        <f>IF(N197="nulová",J197,0)</f>
        <v>0</v>
      </c>
      <c r="BJ197" s="18" t="s">
        <v>172</v>
      </c>
      <c r="BK197" s="185">
        <f>ROUND(I197*H197,2)</f>
        <v>0</v>
      </c>
      <c r="BL197" s="18" t="s">
        <v>120</v>
      </c>
      <c r="BM197" s="184" t="s">
        <v>307</v>
      </c>
    </row>
    <row r="198" s="13" customFormat="1">
      <c r="A198" s="13"/>
      <c r="B198" s="186"/>
      <c r="C198" s="13"/>
      <c r="D198" s="187" t="s">
        <v>174</v>
      </c>
      <c r="E198" s="188" t="s">
        <v>1</v>
      </c>
      <c r="F198" s="189" t="s">
        <v>371</v>
      </c>
      <c r="G198" s="13"/>
      <c r="H198" s="190">
        <v>1.8</v>
      </c>
      <c r="I198" s="191"/>
      <c r="J198" s="13"/>
      <c r="K198" s="13"/>
      <c r="L198" s="186"/>
      <c r="M198" s="192"/>
      <c r="N198" s="193"/>
      <c r="O198" s="193"/>
      <c r="P198" s="193"/>
      <c r="Q198" s="193"/>
      <c r="R198" s="193"/>
      <c r="S198" s="193"/>
      <c r="T198" s="19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8" t="s">
        <v>174</v>
      </c>
      <c r="AU198" s="188" t="s">
        <v>172</v>
      </c>
      <c r="AV198" s="13" t="s">
        <v>172</v>
      </c>
      <c r="AW198" s="13" t="s">
        <v>30</v>
      </c>
      <c r="AX198" s="13" t="s">
        <v>74</v>
      </c>
      <c r="AY198" s="188" t="s">
        <v>164</v>
      </c>
    </row>
    <row r="199" s="14" customFormat="1">
      <c r="A199" s="14"/>
      <c r="B199" s="195"/>
      <c r="C199" s="14"/>
      <c r="D199" s="187" t="s">
        <v>174</v>
      </c>
      <c r="E199" s="196" t="s">
        <v>1</v>
      </c>
      <c r="F199" s="197" t="s">
        <v>176</v>
      </c>
      <c r="G199" s="14"/>
      <c r="H199" s="198">
        <v>1.8</v>
      </c>
      <c r="I199" s="199"/>
      <c r="J199" s="14"/>
      <c r="K199" s="14"/>
      <c r="L199" s="195"/>
      <c r="M199" s="200"/>
      <c r="N199" s="201"/>
      <c r="O199" s="201"/>
      <c r="P199" s="201"/>
      <c r="Q199" s="201"/>
      <c r="R199" s="201"/>
      <c r="S199" s="201"/>
      <c r="T199" s="20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6" t="s">
        <v>174</v>
      </c>
      <c r="AU199" s="196" t="s">
        <v>172</v>
      </c>
      <c r="AV199" s="14" t="s">
        <v>177</v>
      </c>
      <c r="AW199" s="14" t="s">
        <v>30</v>
      </c>
      <c r="AX199" s="14" t="s">
        <v>74</v>
      </c>
      <c r="AY199" s="196" t="s">
        <v>164</v>
      </c>
    </row>
    <row r="200" s="15" customFormat="1">
      <c r="A200" s="15"/>
      <c r="B200" s="203"/>
      <c r="C200" s="15"/>
      <c r="D200" s="187" t="s">
        <v>174</v>
      </c>
      <c r="E200" s="204" t="s">
        <v>1</v>
      </c>
      <c r="F200" s="205" t="s">
        <v>178</v>
      </c>
      <c r="G200" s="15"/>
      <c r="H200" s="206">
        <v>1.8</v>
      </c>
      <c r="I200" s="207"/>
      <c r="J200" s="15"/>
      <c r="K200" s="15"/>
      <c r="L200" s="203"/>
      <c r="M200" s="208"/>
      <c r="N200" s="209"/>
      <c r="O200" s="209"/>
      <c r="P200" s="209"/>
      <c r="Q200" s="209"/>
      <c r="R200" s="209"/>
      <c r="S200" s="209"/>
      <c r="T200" s="210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04" t="s">
        <v>174</v>
      </c>
      <c r="AU200" s="204" t="s">
        <v>172</v>
      </c>
      <c r="AV200" s="15" t="s">
        <v>171</v>
      </c>
      <c r="AW200" s="15" t="s">
        <v>30</v>
      </c>
      <c r="AX200" s="15" t="s">
        <v>82</v>
      </c>
      <c r="AY200" s="204" t="s">
        <v>164</v>
      </c>
    </row>
    <row r="201" s="2" customFormat="1" ht="24.15" customHeight="1">
      <c r="A201" s="37"/>
      <c r="B201" s="171"/>
      <c r="C201" s="211" t="s">
        <v>318</v>
      </c>
      <c r="D201" s="211" t="s">
        <v>245</v>
      </c>
      <c r="E201" s="212" t="s">
        <v>309</v>
      </c>
      <c r="F201" s="213" t="s">
        <v>310</v>
      </c>
      <c r="G201" s="214" t="s">
        <v>170</v>
      </c>
      <c r="H201" s="215">
        <v>1.8360000000000001</v>
      </c>
      <c r="I201" s="216"/>
      <c r="J201" s="217">
        <f>ROUND(I201*H201,2)</f>
        <v>0</v>
      </c>
      <c r="K201" s="218"/>
      <c r="L201" s="219"/>
      <c r="M201" s="220" t="s">
        <v>1</v>
      </c>
      <c r="N201" s="221" t="s">
        <v>40</v>
      </c>
      <c r="O201" s="76"/>
      <c r="P201" s="182">
        <f>O201*H201</f>
        <v>0</v>
      </c>
      <c r="Q201" s="182">
        <v>0.0124</v>
      </c>
      <c r="R201" s="182">
        <f>Q201*H201</f>
        <v>0.022766399999999999</v>
      </c>
      <c r="S201" s="182">
        <v>0</v>
      </c>
      <c r="T201" s="18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4" t="s">
        <v>248</v>
      </c>
      <c r="AT201" s="184" t="s">
        <v>245</v>
      </c>
      <c r="AU201" s="184" t="s">
        <v>172</v>
      </c>
      <c r="AY201" s="18" t="s">
        <v>164</v>
      </c>
      <c r="BE201" s="185">
        <f>IF(N201="základná",J201,0)</f>
        <v>0</v>
      </c>
      <c r="BF201" s="185">
        <f>IF(N201="znížená",J201,0)</f>
        <v>0</v>
      </c>
      <c r="BG201" s="185">
        <f>IF(N201="zákl. prenesená",J201,0)</f>
        <v>0</v>
      </c>
      <c r="BH201" s="185">
        <f>IF(N201="zníž. prenesená",J201,0)</f>
        <v>0</v>
      </c>
      <c r="BI201" s="185">
        <f>IF(N201="nulová",J201,0)</f>
        <v>0</v>
      </c>
      <c r="BJ201" s="18" t="s">
        <v>172</v>
      </c>
      <c r="BK201" s="185">
        <f>ROUND(I201*H201,2)</f>
        <v>0</v>
      </c>
      <c r="BL201" s="18" t="s">
        <v>120</v>
      </c>
      <c r="BM201" s="184" t="s">
        <v>311</v>
      </c>
    </row>
    <row r="202" s="13" customFormat="1">
      <c r="A202" s="13"/>
      <c r="B202" s="186"/>
      <c r="C202" s="13"/>
      <c r="D202" s="187" t="s">
        <v>174</v>
      </c>
      <c r="E202" s="13"/>
      <c r="F202" s="189" t="s">
        <v>390</v>
      </c>
      <c r="G202" s="13"/>
      <c r="H202" s="190">
        <v>1.8360000000000001</v>
      </c>
      <c r="I202" s="191"/>
      <c r="J202" s="13"/>
      <c r="K202" s="13"/>
      <c r="L202" s="186"/>
      <c r="M202" s="192"/>
      <c r="N202" s="193"/>
      <c r="O202" s="193"/>
      <c r="P202" s="193"/>
      <c r="Q202" s="193"/>
      <c r="R202" s="193"/>
      <c r="S202" s="193"/>
      <c r="T202" s="19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8" t="s">
        <v>174</v>
      </c>
      <c r="AU202" s="188" t="s">
        <v>172</v>
      </c>
      <c r="AV202" s="13" t="s">
        <v>172</v>
      </c>
      <c r="AW202" s="13" t="s">
        <v>3</v>
      </c>
      <c r="AX202" s="13" t="s">
        <v>82</v>
      </c>
      <c r="AY202" s="188" t="s">
        <v>164</v>
      </c>
    </row>
    <row r="203" s="2" customFormat="1" ht="24.15" customHeight="1">
      <c r="A203" s="37"/>
      <c r="B203" s="171"/>
      <c r="C203" s="172" t="s">
        <v>326</v>
      </c>
      <c r="D203" s="172" t="s">
        <v>167</v>
      </c>
      <c r="E203" s="173" t="s">
        <v>313</v>
      </c>
      <c r="F203" s="174" t="s">
        <v>314</v>
      </c>
      <c r="G203" s="175" t="s">
        <v>194</v>
      </c>
      <c r="H203" s="176">
        <v>0.028000000000000001</v>
      </c>
      <c r="I203" s="177"/>
      <c r="J203" s="178">
        <f>ROUND(I203*H203,2)</f>
        <v>0</v>
      </c>
      <c r="K203" s="179"/>
      <c r="L203" s="38"/>
      <c r="M203" s="180" t="s">
        <v>1</v>
      </c>
      <c r="N203" s="181" t="s">
        <v>40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120</v>
      </c>
      <c r="AT203" s="184" t="s">
        <v>167</v>
      </c>
      <c r="AU203" s="184" t="s">
        <v>172</v>
      </c>
      <c r="AY203" s="18" t="s">
        <v>164</v>
      </c>
      <c r="BE203" s="185">
        <f>IF(N203="základná",J203,0)</f>
        <v>0</v>
      </c>
      <c r="BF203" s="185">
        <f>IF(N203="znížená",J203,0)</f>
        <v>0</v>
      </c>
      <c r="BG203" s="185">
        <f>IF(N203="zákl. prenesená",J203,0)</f>
        <v>0</v>
      </c>
      <c r="BH203" s="185">
        <f>IF(N203="zníž. prenesená",J203,0)</f>
        <v>0</v>
      </c>
      <c r="BI203" s="185">
        <f>IF(N203="nulová",J203,0)</f>
        <v>0</v>
      </c>
      <c r="BJ203" s="18" t="s">
        <v>172</v>
      </c>
      <c r="BK203" s="185">
        <f>ROUND(I203*H203,2)</f>
        <v>0</v>
      </c>
      <c r="BL203" s="18" t="s">
        <v>120</v>
      </c>
      <c r="BM203" s="184" t="s">
        <v>315</v>
      </c>
    </row>
    <row r="204" s="12" customFormat="1" ht="22.8" customHeight="1">
      <c r="A204" s="12"/>
      <c r="B204" s="158"/>
      <c r="C204" s="12"/>
      <c r="D204" s="159" t="s">
        <v>73</v>
      </c>
      <c r="E204" s="169" t="s">
        <v>316</v>
      </c>
      <c r="F204" s="169" t="s">
        <v>317</v>
      </c>
      <c r="G204" s="12"/>
      <c r="H204" s="12"/>
      <c r="I204" s="161"/>
      <c r="J204" s="170">
        <f>BK204</f>
        <v>0</v>
      </c>
      <c r="K204" s="12"/>
      <c r="L204" s="158"/>
      <c r="M204" s="163"/>
      <c r="N204" s="164"/>
      <c r="O204" s="164"/>
      <c r="P204" s="165">
        <f>SUM(P205:P231)</f>
        <v>0</v>
      </c>
      <c r="Q204" s="164"/>
      <c r="R204" s="165">
        <f>SUM(R205:R231)</f>
        <v>0.076631499999999991</v>
      </c>
      <c r="S204" s="164"/>
      <c r="T204" s="166">
        <f>SUM(T205:T231)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59" t="s">
        <v>172</v>
      </c>
      <c r="AT204" s="167" t="s">
        <v>73</v>
      </c>
      <c r="AU204" s="167" t="s">
        <v>82</v>
      </c>
      <c r="AY204" s="159" t="s">
        <v>164</v>
      </c>
      <c r="BK204" s="168">
        <f>SUM(BK205:BK231)</f>
        <v>0</v>
      </c>
    </row>
    <row r="205" s="2" customFormat="1" ht="24.15" customHeight="1">
      <c r="A205" s="37"/>
      <c r="B205" s="171"/>
      <c r="C205" s="172" t="s">
        <v>334</v>
      </c>
      <c r="D205" s="172" t="s">
        <v>167</v>
      </c>
      <c r="E205" s="173" t="s">
        <v>319</v>
      </c>
      <c r="F205" s="174" t="s">
        <v>320</v>
      </c>
      <c r="G205" s="175" t="s">
        <v>170</v>
      </c>
      <c r="H205" s="176">
        <v>23.57</v>
      </c>
      <c r="I205" s="177"/>
      <c r="J205" s="178">
        <f>ROUND(I205*H205,2)</f>
        <v>0</v>
      </c>
      <c r="K205" s="179"/>
      <c r="L205" s="38"/>
      <c r="M205" s="180" t="s">
        <v>1</v>
      </c>
      <c r="N205" s="181" t="s">
        <v>40</v>
      </c>
      <c r="O205" s="76"/>
      <c r="P205" s="182">
        <f>O205*H205</f>
        <v>0</v>
      </c>
      <c r="Q205" s="182">
        <v>0.00016000000000000001</v>
      </c>
      <c r="R205" s="182">
        <f>Q205*H205</f>
        <v>0.0037712000000000002</v>
      </c>
      <c r="S205" s="182">
        <v>0</v>
      </c>
      <c r="T205" s="18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120</v>
      </c>
      <c r="AT205" s="184" t="s">
        <v>167</v>
      </c>
      <c r="AU205" s="184" t="s">
        <v>172</v>
      </c>
      <c r="AY205" s="18" t="s">
        <v>164</v>
      </c>
      <c r="BE205" s="185">
        <f>IF(N205="základná",J205,0)</f>
        <v>0</v>
      </c>
      <c r="BF205" s="185">
        <f>IF(N205="znížená",J205,0)</f>
        <v>0</v>
      </c>
      <c r="BG205" s="185">
        <f>IF(N205="zákl. prenesená",J205,0)</f>
        <v>0</v>
      </c>
      <c r="BH205" s="185">
        <f>IF(N205="zníž. prenesená",J205,0)</f>
        <v>0</v>
      </c>
      <c r="BI205" s="185">
        <f>IF(N205="nulová",J205,0)</f>
        <v>0</v>
      </c>
      <c r="BJ205" s="18" t="s">
        <v>172</v>
      </c>
      <c r="BK205" s="185">
        <f>ROUND(I205*H205,2)</f>
        <v>0</v>
      </c>
      <c r="BL205" s="18" t="s">
        <v>120</v>
      </c>
      <c r="BM205" s="184" t="s">
        <v>321</v>
      </c>
    </row>
    <row r="206" s="13" customFormat="1">
      <c r="A206" s="13"/>
      <c r="B206" s="186"/>
      <c r="C206" s="13"/>
      <c r="D206" s="187" t="s">
        <v>174</v>
      </c>
      <c r="E206" s="188" t="s">
        <v>1</v>
      </c>
      <c r="F206" s="189" t="s">
        <v>516</v>
      </c>
      <c r="G206" s="13"/>
      <c r="H206" s="190">
        <v>22.32</v>
      </c>
      <c r="I206" s="191"/>
      <c r="J206" s="13"/>
      <c r="K206" s="13"/>
      <c r="L206" s="186"/>
      <c r="M206" s="192"/>
      <c r="N206" s="193"/>
      <c r="O206" s="193"/>
      <c r="P206" s="193"/>
      <c r="Q206" s="193"/>
      <c r="R206" s="193"/>
      <c r="S206" s="193"/>
      <c r="T206" s="19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8" t="s">
        <v>174</v>
      </c>
      <c r="AU206" s="188" t="s">
        <v>172</v>
      </c>
      <c r="AV206" s="13" t="s">
        <v>172</v>
      </c>
      <c r="AW206" s="13" t="s">
        <v>30</v>
      </c>
      <c r="AX206" s="13" t="s">
        <v>74</v>
      </c>
      <c r="AY206" s="188" t="s">
        <v>164</v>
      </c>
    </row>
    <row r="207" s="14" customFormat="1">
      <c r="A207" s="14"/>
      <c r="B207" s="195"/>
      <c r="C207" s="14"/>
      <c r="D207" s="187" t="s">
        <v>174</v>
      </c>
      <c r="E207" s="196" t="s">
        <v>1</v>
      </c>
      <c r="F207" s="197" t="s">
        <v>323</v>
      </c>
      <c r="G207" s="14"/>
      <c r="H207" s="198">
        <v>22.32</v>
      </c>
      <c r="I207" s="199"/>
      <c r="J207" s="14"/>
      <c r="K207" s="14"/>
      <c r="L207" s="195"/>
      <c r="M207" s="200"/>
      <c r="N207" s="201"/>
      <c r="O207" s="201"/>
      <c r="P207" s="201"/>
      <c r="Q207" s="201"/>
      <c r="R207" s="201"/>
      <c r="S207" s="201"/>
      <c r="T207" s="20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6" t="s">
        <v>174</v>
      </c>
      <c r="AU207" s="196" t="s">
        <v>172</v>
      </c>
      <c r="AV207" s="14" t="s">
        <v>177</v>
      </c>
      <c r="AW207" s="14" t="s">
        <v>30</v>
      </c>
      <c r="AX207" s="14" t="s">
        <v>74</v>
      </c>
      <c r="AY207" s="196" t="s">
        <v>164</v>
      </c>
    </row>
    <row r="208" s="13" customFormat="1">
      <c r="A208" s="13"/>
      <c r="B208" s="186"/>
      <c r="C208" s="13"/>
      <c r="D208" s="187" t="s">
        <v>174</v>
      </c>
      <c r="E208" s="188" t="s">
        <v>1</v>
      </c>
      <c r="F208" s="189" t="s">
        <v>324</v>
      </c>
      <c r="G208" s="13"/>
      <c r="H208" s="190">
        <v>1.25</v>
      </c>
      <c r="I208" s="191"/>
      <c r="J208" s="13"/>
      <c r="K208" s="13"/>
      <c r="L208" s="186"/>
      <c r="M208" s="192"/>
      <c r="N208" s="193"/>
      <c r="O208" s="193"/>
      <c r="P208" s="193"/>
      <c r="Q208" s="193"/>
      <c r="R208" s="193"/>
      <c r="S208" s="193"/>
      <c r="T208" s="19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8" t="s">
        <v>174</v>
      </c>
      <c r="AU208" s="188" t="s">
        <v>172</v>
      </c>
      <c r="AV208" s="13" t="s">
        <v>172</v>
      </c>
      <c r="AW208" s="13" t="s">
        <v>30</v>
      </c>
      <c r="AX208" s="13" t="s">
        <v>74</v>
      </c>
      <c r="AY208" s="188" t="s">
        <v>164</v>
      </c>
    </row>
    <row r="209" s="14" customFormat="1">
      <c r="A209" s="14"/>
      <c r="B209" s="195"/>
      <c r="C209" s="14"/>
      <c r="D209" s="187" t="s">
        <v>174</v>
      </c>
      <c r="E209" s="196" t="s">
        <v>1</v>
      </c>
      <c r="F209" s="197" t="s">
        <v>325</v>
      </c>
      <c r="G209" s="14"/>
      <c r="H209" s="198">
        <v>1.25</v>
      </c>
      <c r="I209" s="199"/>
      <c r="J209" s="14"/>
      <c r="K209" s="14"/>
      <c r="L209" s="195"/>
      <c r="M209" s="200"/>
      <c r="N209" s="201"/>
      <c r="O209" s="201"/>
      <c r="P209" s="201"/>
      <c r="Q209" s="201"/>
      <c r="R209" s="201"/>
      <c r="S209" s="201"/>
      <c r="T209" s="20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96" t="s">
        <v>174</v>
      </c>
      <c r="AU209" s="196" t="s">
        <v>172</v>
      </c>
      <c r="AV209" s="14" t="s">
        <v>177</v>
      </c>
      <c r="AW209" s="14" t="s">
        <v>30</v>
      </c>
      <c r="AX209" s="14" t="s">
        <v>74</v>
      </c>
      <c r="AY209" s="196" t="s">
        <v>164</v>
      </c>
    </row>
    <row r="210" s="15" customFormat="1">
      <c r="A210" s="15"/>
      <c r="B210" s="203"/>
      <c r="C210" s="15"/>
      <c r="D210" s="187" t="s">
        <v>174</v>
      </c>
      <c r="E210" s="204" t="s">
        <v>1</v>
      </c>
      <c r="F210" s="205" t="s">
        <v>178</v>
      </c>
      <c r="G210" s="15"/>
      <c r="H210" s="206">
        <v>23.57</v>
      </c>
      <c r="I210" s="207"/>
      <c r="J210" s="15"/>
      <c r="K210" s="15"/>
      <c r="L210" s="203"/>
      <c r="M210" s="208"/>
      <c r="N210" s="209"/>
      <c r="O210" s="209"/>
      <c r="P210" s="209"/>
      <c r="Q210" s="209"/>
      <c r="R210" s="209"/>
      <c r="S210" s="209"/>
      <c r="T210" s="210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04" t="s">
        <v>174</v>
      </c>
      <c r="AU210" s="204" t="s">
        <v>172</v>
      </c>
      <c r="AV210" s="15" t="s">
        <v>171</v>
      </c>
      <c r="AW210" s="15" t="s">
        <v>30</v>
      </c>
      <c r="AX210" s="15" t="s">
        <v>82</v>
      </c>
      <c r="AY210" s="204" t="s">
        <v>164</v>
      </c>
    </row>
    <row r="211" s="2" customFormat="1" ht="24.15" customHeight="1">
      <c r="A211" s="37"/>
      <c r="B211" s="171"/>
      <c r="C211" s="172" t="s">
        <v>338</v>
      </c>
      <c r="D211" s="172" t="s">
        <v>167</v>
      </c>
      <c r="E211" s="173" t="s">
        <v>327</v>
      </c>
      <c r="F211" s="174" t="s">
        <v>391</v>
      </c>
      <c r="G211" s="175" t="s">
        <v>170</v>
      </c>
      <c r="H211" s="176">
        <v>42.058</v>
      </c>
      <c r="I211" s="177"/>
      <c r="J211" s="178">
        <f>ROUND(I211*H211,2)</f>
        <v>0</v>
      </c>
      <c r="K211" s="179"/>
      <c r="L211" s="38"/>
      <c r="M211" s="180" t="s">
        <v>1</v>
      </c>
      <c r="N211" s="181" t="s">
        <v>40</v>
      </c>
      <c r="O211" s="76"/>
      <c r="P211" s="182">
        <f>O211*H211</f>
        <v>0</v>
      </c>
      <c r="Q211" s="182">
        <v>0.00040000000000000002</v>
      </c>
      <c r="R211" s="182">
        <f>Q211*H211</f>
        <v>0.0168232</v>
      </c>
      <c r="S211" s="182">
        <v>0</v>
      </c>
      <c r="T211" s="18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4" t="s">
        <v>120</v>
      </c>
      <c r="AT211" s="184" t="s">
        <v>167</v>
      </c>
      <c r="AU211" s="184" t="s">
        <v>172</v>
      </c>
      <c r="AY211" s="18" t="s">
        <v>164</v>
      </c>
      <c r="BE211" s="185">
        <f>IF(N211="základná",J211,0)</f>
        <v>0</v>
      </c>
      <c r="BF211" s="185">
        <f>IF(N211="znížená",J211,0)</f>
        <v>0</v>
      </c>
      <c r="BG211" s="185">
        <f>IF(N211="zákl. prenesená",J211,0)</f>
        <v>0</v>
      </c>
      <c r="BH211" s="185">
        <f>IF(N211="zníž. prenesená",J211,0)</f>
        <v>0</v>
      </c>
      <c r="BI211" s="185">
        <f>IF(N211="nulová",J211,0)</f>
        <v>0</v>
      </c>
      <c r="BJ211" s="18" t="s">
        <v>172</v>
      </c>
      <c r="BK211" s="185">
        <f>ROUND(I211*H211,2)</f>
        <v>0</v>
      </c>
      <c r="BL211" s="18" t="s">
        <v>120</v>
      </c>
      <c r="BM211" s="184" t="s">
        <v>329</v>
      </c>
    </row>
    <row r="212" s="13" customFormat="1">
      <c r="A212" s="13"/>
      <c r="B212" s="186"/>
      <c r="C212" s="13"/>
      <c r="D212" s="187" t="s">
        <v>174</v>
      </c>
      <c r="E212" s="188" t="s">
        <v>1</v>
      </c>
      <c r="F212" s="189" t="s">
        <v>457</v>
      </c>
      <c r="G212" s="13"/>
      <c r="H212" s="190">
        <v>43</v>
      </c>
      <c r="I212" s="191"/>
      <c r="J212" s="13"/>
      <c r="K212" s="13"/>
      <c r="L212" s="186"/>
      <c r="M212" s="192"/>
      <c r="N212" s="193"/>
      <c r="O212" s="193"/>
      <c r="P212" s="193"/>
      <c r="Q212" s="193"/>
      <c r="R212" s="193"/>
      <c r="S212" s="193"/>
      <c r="T212" s="19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8" t="s">
        <v>174</v>
      </c>
      <c r="AU212" s="188" t="s">
        <v>172</v>
      </c>
      <c r="AV212" s="13" t="s">
        <v>172</v>
      </c>
      <c r="AW212" s="13" t="s">
        <v>30</v>
      </c>
      <c r="AX212" s="13" t="s">
        <v>74</v>
      </c>
      <c r="AY212" s="188" t="s">
        <v>164</v>
      </c>
    </row>
    <row r="213" s="13" customFormat="1">
      <c r="A213" s="13"/>
      <c r="B213" s="186"/>
      <c r="C213" s="13"/>
      <c r="D213" s="187" t="s">
        <v>174</v>
      </c>
      <c r="E213" s="188" t="s">
        <v>1</v>
      </c>
      <c r="F213" s="189" t="s">
        <v>393</v>
      </c>
      <c r="G213" s="13"/>
      <c r="H213" s="190">
        <v>-2.6499999999999999</v>
      </c>
      <c r="I213" s="191"/>
      <c r="J213" s="13"/>
      <c r="K213" s="13"/>
      <c r="L213" s="186"/>
      <c r="M213" s="192"/>
      <c r="N213" s="193"/>
      <c r="O213" s="193"/>
      <c r="P213" s="193"/>
      <c r="Q213" s="193"/>
      <c r="R213" s="193"/>
      <c r="S213" s="193"/>
      <c r="T213" s="19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8" t="s">
        <v>174</v>
      </c>
      <c r="AU213" s="188" t="s">
        <v>172</v>
      </c>
      <c r="AV213" s="13" t="s">
        <v>172</v>
      </c>
      <c r="AW213" s="13" t="s">
        <v>30</v>
      </c>
      <c r="AX213" s="13" t="s">
        <v>74</v>
      </c>
      <c r="AY213" s="188" t="s">
        <v>164</v>
      </c>
    </row>
    <row r="214" s="13" customFormat="1">
      <c r="A214" s="13"/>
      <c r="B214" s="186"/>
      <c r="C214" s="13"/>
      <c r="D214" s="187" t="s">
        <v>174</v>
      </c>
      <c r="E214" s="188" t="s">
        <v>1</v>
      </c>
      <c r="F214" s="189" t="s">
        <v>394</v>
      </c>
      <c r="G214" s="13"/>
      <c r="H214" s="190">
        <v>-1.0980000000000001</v>
      </c>
      <c r="I214" s="191"/>
      <c r="J214" s="13"/>
      <c r="K214" s="13"/>
      <c r="L214" s="186"/>
      <c r="M214" s="192"/>
      <c r="N214" s="193"/>
      <c r="O214" s="193"/>
      <c r="P214" s="193"/>
      <c r="Q214" s="193"/>
      <c r="R214" s="193"/>
      <c r="S214" s="193"/>
      <c r="T214" s="19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8" t="s">
        <v>174</v>
      </c>
      <c r="AU214" s="188" t="s">
        <v>172</v>
      </c>
      <c r="AV214" s="13" t="s">
        <v>172</v>
      </c>
      <c r="AW214" s="13" t="s">
        <v>30</v>
      </c>
      <c r="AX214" s="13" t="s">
        <v>74</v>
      </c>
      <c r="AY214" s="188" t="s">
        <v>164</v>
      </c>
    </row>
    <row r="215" s="13" customFormat="1">
      <c r="A215" s="13"/>
      <c r="B215" s="186"/>
      <c r="C215" s="13"/>
      <c r="D215" s="187" t="s">
        <v>174</v>
      </c>
      <c r="E215" s="188" t="s">
        <v>1</v>
      </c>
      <c r="F215" s="189" t="s">
        <v>395</v>
      </c>
      <c r="G215" s="13"/>
      <c r="H215" s="190">
        <v>2.806</v>
      </c>
      <c r="I215" s="191"/>
      <c r="J215" s="13"/>
      <c r="K215" s="13"/>
      <c r="L215" s="186"/>
      <c r="M215" s="192"/>
      <c r="N215" s="193"/>
      <c r="O215" s="193"/>
      <c r="P215" s="193"/>
      <c r="Q215" s="193"/>
      <c r="R215" s="193"/>
      <c r="S215" s="193"/>
      <c r="T215" s="19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8" t="s">
        <v>174</v>
      </c>
      <c r="AU215" s="188" t="s">
        <v>172</v>
      </c>
      <c r="AV215" s="13" t="s">
        <v>172</v>
      </c>
      <c r="AW215" s="13" t="s">
        <v>30</v>
      </c>
      <c r="AX215" s="13" t="s">
        <v>74</v>
      </c>
      <c r="AY215" s="188" t="s">
        <v>164</v>
      </c>
    </row>
    <row r="216" s="14" customFormat="1">
      <c r="A216" s="14"/>
      <c r="B216" s="195"/>
      <c r="C216" s="14"/>
      <c r="D216" s="187" t="s">
        <v>174</v>
      </c>
      <c r="E216" s="196" t="s">
        <v>1</v>
      </c>
      <c r="F216" s="197" t="s">
        <v>176</v>
      </c>
      <c r="G216" s="14"/>
      <c r="H216" s="198">
        <v>42.058</v>
      </c>
      <c r="I216" s="199"/>
      <c r="J216" s="14"/>
      <c r="K216" s="14"/>
      <c r="L216" s="195"/>
      <c r="M216" s="200"/>
      <c r="N216" s="201"/>
      <c r="O216" s="201"/>
      <c r="P216" s="201"/>
      <c r="Q216" s="201"/>
      <c r="R216" s="201"/>
      <c r="S216" s="201"/>
      <c r="T216" s="20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196" t="s">
        <v>174</v>
      </c>
      <c r="AU216" s="196" t="s">
        <v>172</v>
      </c>
      <c r="AV216" s="14" t="s">
        <v>177</v>
      </c>
      <c r="AW216" s="14" t="s">
        <v>30</v>
      </c>
      <c r="AX216" s="14" t="s">
        <v>74</v>
      </c>
      <c r="AY216" s="196" t="s">
        <v>164</v>
      </c>
    </row>
    <row r="217" s="15" customFormat="1">
      <c r="A217" s="15"/>
      <c r="B217" s="203"/>
      <c r="C217" s="15"/>
      <c r="D217" s="187" t="s">
        <v>174</v>
      </c>
      <c r="E217" s="204" t="s">
        <v>1</v>
      </c>
      <c r="F217" s="205" t="s">
        <v>178</v>
      </c>
      <c r="G217" s="15"/>
      <c r="H217" s="206">
        <v>42.058</v>
      </c>
      <c r="I217" s="207"/>
      <c r="J217" s="15"/>
      <c r="K217" s="15"/>
      <c r="L217" s="203"/>
      <c r="M217" s="208"/>
      <c r="N217" s="209"/>
      <c r="O217" s="209"/>
      <c r="P217" s="209"/>
      <c r="Q217" s="209"/>
      <c r="R217" s="209"/>
      <c r="S217" s="209"/>
      <c r="T217" s="210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04" t="s">
        <v>174</v>
      </c>
      <c r="AU217" s="204" t="s">
        <v>172</v>
      </c>
      <c r="AV217" s="15" t="s">
        <v>171</v>
      </c>
      <c r="AW217" s="15" t="s">
        <v>30</v>
      </c>
      <c r="AX217" s="15" t="s">
        <v>82</v>
      </c>
      <c r="AY217" s="204" t="s">
        <v>164</v>
      </c>
    </row>
    <row r="218" s="2" customFormat="1" ht="24.15" customHeight="1">
      <c r="A218" s="37"/>
      <c r="B218" s="171"/>
      <c r="C218" s="172" t="s">
        <v>343</v>
      </c>
      <c r="D218" s="172" t="s">
        <v>167</v>
      </c>
      <c r="E218" s="173" t="s">
        <v>335</v>
      </c>
      <c r="F218" s="174" t="s">
        <v>336</v>
      </c>
      <c r="G218" s="175" t="s">
        <v>170</v>
      </c>
      <c r="H218" s="176">
        <v>73.715999999999994</v>
      </c>
      <c r="I218" s="177"/>
      <c r="J218" s="178">
        <f>ROUND(I218*H218,2)</f>
        <v>0</v>
      </c>
      <c r="K218" s="179"/>
      <c r="L218" s="38"/>
      <c r="M218" s="180" t="s">
        <v>1</v>
      </c>
      <c r="N218" s="181" t="s">
        <v>40</v>
      </c>
      <c r="O218" s="76"/>
      <c r="P218" s="182">
        <f>O218*H218</f>
        <v>0</v>
      </c>
      <c r="Q218" s="182">
        <v>0.00040000000000000002</v>
      </c>
      <c r="R218" s="182">
        <f>Q218*H218</f>
        <v>0.029486399999999999</v>
      </c>
      <c r="S218" s="182">
        <v>0</v>
      </c>
      <c r="T218" s="18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4" t="s">
        <v>120</v>
      </c>
      <c r="AT218" s="184" t="s">
        <v>167</v>
      </c>
      <c r="AU218" s="184" t="s">
        <v>172</v>
      </c>
      <c r="AY218" s="18" t="s">
        <v>164</v>
      </c>
      <c r="BE218" s="185">
        <f>IF(N218="základná",J218,0)</f>
        <v>0</v>
      </c>
      <c r="BF218" s="185">
        <f>IF(N218="znížená",J218,0)</f>
        <v>0</v>
      </c>
      <c r="BG218" s="185">
        <f>IF(N218="zákl. prenesená",J218,0)</f>
        <v>0</v>
      </c>
      <c r="BH218" s="185">
        <f>IF(N218="zníž. prenesená",J218,0)</f>
        <v>0</v>
      </c>
      <c r="BI218" s="185">
        <f>IF(N218="nulová",J218,0)</f>
        <v>0</v>
      </c>
      <c r="BJ218" s="18" t="s">
        <v>172</v>
      </c>
      <c r="BK218" s="185">
        <f>ROUND(I218*H218,2)</f>
        <v>0</v>
      </c>
      <c r="BL218" s="18" t="s">
        <v>120</v>
      </c>
      <c r="BM218" s="184" t="s">
        <v>337</v>
      </c>
    </row>
    <row r="219" s="13" customFormat="1">
      <c r="A219" s="13"/>
      <c r="B219" s="186"/>
      <c r="C219" s="13"/>
      <c r="D219" s="187" t="s">
        <v>174</v>
      </c>
      <c r="E219" s="188" t="s">
        <v>1</v>
      </c>
      <c r="F219" s="189" t="s">
        <v>446</v>
      </c>
      <c r="G219" s="13"/>
      <c r="H219" s="190">
        <v>73.715999999999994</v>
      </c>
      <c r="I219" s="191"/>
      <c r="J219" s="13"/>
      <c r="K219" s="13"/>
      <c r="L219" s="186"/>
      <c r="M219" s="192"/>
      <c r="N219" s="193"/>
      <c r="O219" s="193"/>
      <c r="P219" s="193"/>
      <c r="Q219" s="193"/>
      <c r="R219" s="193"/>
      <c r="S219" s="193"/>
      <c r="T219" s="19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8" t="s">
        <v>174</v>
      </c>
      <c r="AU219" s="188" t="s">
        <v>172</v>
      </c>
      <c r="AV219" s="13" t="s">
        <v>172</v>
      </c>
      <c r="AW219" s="13" t="s">
        <v>30</v>
      </c>
      <c r="AX219" s="13" t="s">
        <v>74</v>
      </c>
      <c r="AY219" s="188" t="s">
        <v>164</v>
      </c>
    </row>
    <row r="220" s="14" customFormat="1">
      <c r="A220" s="14"/>
      <c r="B220" s="195"/>
      <c r="C220" s="14"/>
      <c r="D220" s="187" t="s">
        <v>174</v>
      </c>
      <c r="E220" s="196" t="s">
        <v>1</v>
      </c>
      <c r="F220" s="197" t="s">
        <v>176</v>
      </c>
      <c r="G220" s="14"/>
      <c r="H220" s="198">
        <v>73.715999999999994</v>
      </c>
      <c r="I220" s="199"/>
      <c r="J220" s="14"/>
      <c r="K220" s="14"/>
      <c r="L220" s="195"/>
      <c r="M220" s="200"/>
      <c r="N220" s="201"/>
      <c r="O220" s="201"/>
      <c r="P220" s="201"/>
      <c r="Q220" s="201"/>
      <c r="R220" s="201"/>
      <c r="S220" s="201"/>
      <c r="T220" s="20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6" t="s">
        <v>174</v>
      </c>
      <c r="AU220" s="196" t="s">
        <v>172</v>
      </c>
      <c r="AV220" s="14" t="s">
        <v>177</v>
      </c>
      <c r="AW220" s="14" t="s">
        <v>30</v>
      </c>
      <c r="AX220" s="14" t="s">
        <v>74</v>
      </c>
      <c r="AY220" s="196" t="s">
        <v>164</v>
      </c>
    </row>
    <row r="221" s="15" customFormat="1">
      <c r="A221" s="15"/>
      <c r="B221" s="203"/>
      <c r="C221" s="15"/>
      <c r="D221" s="187" t="s">
        <v>174</v>
      </c>
      <c r="E221" s="204" t="s">
        <v>1</v>
      </c>
      <c r="F221" s="205" t="s">
        <v>178</v>
      </c>
      <c r="G221" s="15"/>
      <c r="H221" s="206">
        <v>73.715999999999994</v>
      </c>
      <c r="I221" s="207"/>
      <c r="J221" s="15"/>
      <c r="K221" s="15"/>
      <c r="L221" s="203"/>
      <c r="M221" s="208"/>
      <c r="N221" s="209"/>
      <c r="O221" s="209"/>
      <c r="P221" s="209"/>
      <c r="Q221" s="209"/>
      <c r="R221" s="209"/>
      <c r="S221" s="209"/>
      <c r="T221" s="210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04" t="s">
        <v>174</v>
      </c>
      <c r="AU221" s="204" t="s">
        <v>172</v>
      </c>
      <c r="AV221" s="15" t="s">
        <v>171</v>
      </c>
      <c r="AW221" s="15" t="s">
        <v>30</v>
      </c>
      <c r="AX221" s="15" t="s">
        <v>82</v>
      </c>
      <c r="AY221" s="204" t="s">
        <v>164</v>
      </c>
    </row>
    <row r="222" s="2" customFormat="1" ht="24.15" customHeight="1">
      <c r="A222" s="37"/>
      <c r="B222" s="171"/>
      <c r="C222" s="172" t="s">
        <v>349</v>
      </c>
      <c r="D222" s="172" t="s">
        <v>167</v>
      </c>
      <c r="E222" s="173" t="s">
        <v>339</v>
      </c>
      <c r="F222" s="174" t="s">
        <v>340</v>
      </c>
      <c r="G222" s="175" t="s">
        <v>170</v>
      </c>
      <c r="H222" s="176">
        <v>62.252000000000002</v>
      </c>
      <c r="I222" s="177"/>
      <c r="J222" s="178">
        <f>ROUND(I222*H222,2)</f>
        <v>0</v>
      </c>
      <c r="K222" s="179"/>
      <c r="L222" s="38"/>
      <c r="M222" s="180" t="s">
        <v>1</v>
      </c>
      <c r="N222" s="181" t="s">
        <v>40</v>
      </c>
      <c r="O222" s="76"/>
      <c r="P222" s="182">
        <f>O222*H222</f>
        <v>0</v>
      </c>
      <c r="Q222" s="182">
        <v>0.00040000000000000002</v>
      </c>
      <c r="R222" s="182">
        <f>Q222*H222</f>
        <v>0.024900800000000001</v>
      </c>
      <c r="S222" s="182">
        <v>0</v>
      </c>
      <c r="T222" s="18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4" t="s">
        <v>120</v>
      </c>
      <c r="AT222" s="184" t="s">
        <v>167</v>
      </c>
      <c r="AU222" s="184" t="s">
        <v>172</v>
      </c>
      <c r="AY222" s="18" t="s">
        <v>164</v>
      </c>
      <c r="BE222" s="185">
        <f>IF(N222="základná",J222,0)</f>
        <v>0</v>
      </c>
      <c r="BF222" s="185">
        <f>IF(N222="znížená",J222,0)</f>
        <v>0</v>
      </c>
      <c r="BG222" s="185">
        <f>IF(N222="zákl. prenesená",J222,0)</f>
        <v>0</v>
      </c>
      <c r="BH222" s="185">
        <f>IF(N222="zníž. prenesená",J222,0)</f>
        <v>0</v>
      </c>
      <c r="BI222" s="185">
        <f>IF(N222="nulová",J222,0)</f>
        <v>0</v>
      </c>
      <c r="BJ222" s="18" t="s">
        <v>172</v>
      </c>
      <c r="BK222" s="185">
        <f>ROUND(I222*H222,2)</f>
        <v>0</v>
      </c>
      <c r="BL222" s="18" t="s">
        <v>120</v>
      </c>
      <c r="BM222" s="184" t="s">
        <v>341</v>
      </c>
    </row>
    <row r="223" s="13" customFormat="1">
      <c r="A223" s="13"/>
      <c r="B223" s="186"/>
      <c r="C223" s="13"/>
      <c r="D223" s="187" t="s">
        <v>174</v>
      </c>
      <c r="E223" s="188" t="s">
        <v>1</v>
      </c>
      <c r="F223" s="189" t="s">
        <v>518</v>
      </c>
      <c r="G223" s="13"/>
      <c r="H223" s="190">
        <v>62.252000000000002</v>
      </c>
      <c r="I223" s="191"/>
      <c r="J223" s="13"/>
      <c r="K223" s="13"/>
      <c r="L223" s="186"/>
      <c r="M223" s="192"/>
      <c r="N223" s="193"/>
      <c r="O223" s="193"/>
      <c r="P223" s="193"/>
      <c r="Q223" s="193"/>
      <c r="R223" s="193"/>
      <c r="S223" s="193"/>
      <c r="T223" s="19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8" t="s">
        <v>174</v>
      </c>
      <c r="AU223" s="188" t="s">
        <v>172</v>
      </c>
      <c r="AV223" s="13" t="s">
        <v>172</v>
      </c>
      <c r="AW223" s="13" t="s">
        <v>30</v>
      </c>
      <c r="AX223" s="13" t="s">
        <v>74</v>
      </c>
      <c r="AY223" s="188" t="s">
        <v>164</v>
      </c>
    </row>
    <row r="224" s="14" customFormat="1">
      <c r="A224" s="14"/>
      <c r="B224" s="195"/>
      <c r="C224" s="14"/>
      <c r="D224" s="187" t="s">
        <v>174</v>
      </c>
      <c r="E224" s="196" t="s">
        <v>1</v>
      </c>
      <c r="F224" s="197" t="s">
        <v>176</v>
      </c>
      <c r="G224" s="14"/>
      <c r="H224" s="198">
        <v>62.252000000000002</v>
      </c>
      <c r="I224" s="199"/>
      <c r="J224" s="14"/>
      <c r="K224" s="14"/>
      <c r="L224" s="195"/>
      <c r="M224" s="200"/>
      <c r="N224" s="201"/>
      <c r="O224" s="201"/>
      <c r="P224" s="201"/>
      <c r="Q224" s="201"/>
      <c r="R224" s="201"/>
      <c r="S224" s="201"/>
      <c r="T224" s="20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196" t="s">
        <v>174</v>
      </c>
      <c r="AU224" s="196" t="s">
        <v>172</v>
      </c>
      <c r="AV224" s="14" t="s">
        <v>177</v>
      </c>
      <c r="AW224" s="14" t="s">
        <v>30</v>
      </c>
      <c r="AX224" s="14" t="s">
        <v>74</v>
      </c>
      <c r="AY224" s="196" t="s">
        <v>164</v>
      </c>
    </row>
    <row r="225" s="15" customFormat="1">
      <c r="A225" s="15"/>
      <c r="B225" s="203"/>
      <c r="C225" s="15"/>
      <c r="D225" s="187" t="s">
        <v>174</v>
      </c>
      <c r="E225" s="204" t="s">
        <v>1</v>
      </c>
      <c r="F225" s="205" t="s">
        <v>178</v>
      </c>
      <c r="G225" s="15"/>
      <c r="H225" s="206">
        <v>62.252000000000002</v>
      </c>
      <c r="I225" s="207"/>
      <c r="J225" s="15"/>
      <c r="K225" s="15"/>
      <c r="L225" s="203"/>
      <c r="M225" s="208"/>
      <c r="N225" s="209"/>
      <c r="O225" s="209"/>
      <c r="P225" s="209"/>
      <c r="Q225" s="209"/>
      <c r="R225" s="209"/>
      <c r="S225" s="209"/>
      <c r="T225" s="210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04" t="s">
        <v>174</v>
      </c>
      <c r="AU225" s="204" t="s">
        <v>172</v>
      </c>
      <c r="AV225" s="15" t="s">
        <v>171</v>
      </c>
      <c r="AW225" s="15" t="s">
        <v>30</v>
      </c>
      <c r="AX225" s="15" t="s">
        <v>82</v>
      </c>
      <c r="AY225" s="204" t="s">
        <v>164</v>
      </c>
    </row>
    <row r="226" s="2" customFormat="1" ht="14.4" customHeight="1">
      <c r="A226" s="37"/>
      <c r="B226" s="171"/>
      <c r="C226" s="172" t="s">
        <v>355</v>
      </c>
      <c r="D226" s="172" t="s">
        <v>167</v>
      </c>
      <c r="E226" s="173" t="s">
        <v>344</v>
      </c>
      <c r="F226" s="174" t="s">
        <v>345</v>
      </c>
      <c r="G226" s="175" t="s">
        <v>170</v>
      </c>
      <c r="H226" s="176">
        <v>23.57</v>
      </c>
      <c r="I226" s="177"/>
      <c r="J226" s="178">
        <f>ROUND(I226*H226,2)</f>
        <v>0</v>
      </c>
      <c r="K226" s="179"/>
      <c r="L226" s="38"/>
      <c r="M226" s="180" t="s">
        <v>1</v>
      </c>
      <c r="N226" s="181" t="s">
        <v>40</v>
      </c>
      <c r="O226" s="76"/>
      <c r="P226" s="182">
        <f>O226*H226</f>
        <v>0</v>
      </c>
      <c r="Q226" s="182">
        <v>6.9999999999999994E-05</v>
      </c>
      <c r="R226" s="182">
        <f>Q226*H226</f>
        <v>0.0016498999999999999</v>
      </c>
      <c r="S226" s="182">
        <v>0</v>
      </c>
      <c r="T226" s="18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4" t="s">
        <v>120</v>
      </c>
      <c r="AT226" s="184" t="s">
        <v>167</v>
      </c>
      <c r="AU226" s="184" t="s">
        <v>172</v>
      </c>
      <c r="AY226" s="18" t="s">
        <v>164</v>
      </c>
      <c r="BE226" s="185">
        <f>IF(N226="základná",J226,0)</f>
        <v>0</v>
      </c>
      <c r="BF226" s="185">
        <f>IF(N226="znížená",J226,0)</f>
        <v>0</v>
      </c>
      <c r="BG226" s="185">
        <f>IF(N226="zákl. prenesená",J226,0)</f>
        <v>0</v>
      </c>
      <c r="BH226" s="185">
        <f>IF(N226="zníž. prenesená",J226,0)</f>
        <v>0</v>
      </c>
      <c r="BI226" s="185">
        <f>IF(N226="nulová",J226,0)</f>
        <v>0</v>
      </c>
      <c r="BJ226" s="18" t="s">
        <v>172</v>
      </c>
      <c r="BK226" s="185">
        <f>ROUND(I226*H226,2)</f>
        <v>0</v>
      </c>
      <c r="BL226" s="18" t="s">
        <v>120</v>
      </c>
      <c r="BM226" s="184" t="s">
        <v>346</v>
      </c>
    </row>
    <row r="227" s="13" customFormat="1">
      <c r="A227" s="13"/>
      <c r="B227" s="186"/>
      <c r="C227" s="13"/>
      <c r="D227" s="187" t="s">
        <v>174</v>
      </c>
      <c r="E227" s="188" t="s">
        <v>1</v>
      </c>
      <c r="F227" s="189" t="s">
        <v>516</v>
      </c>
      <c r="G227" s="13"/>
      <c r="H227" s="190">
        <v>22.32</v>
      </c>
      <c r="I227" s="191"/>
      <c r="J227" s="13"/>
      <c r="K227" s="13"/>
      <c r="L227" s="186"/>
      <c r="M227" s="192"/>
      <c r="N227" s="193"/>
      <c r="O227" s="193"/>
      <c r="P227" s="193"/>
      <c r="Q227" s="193"/>
      <c r="R227" s="193"/>
      <c r="S227" s="193"/>
      <c r="T227" s="19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8" t="s">
        <v>174</v>
      </c>
      <c r="AU227" s="188" t="s">
        <v>172</v>
      </c>
      <c r="AV227" s="13" t="s">
        <v>172</v>
      </c>
      <c r="AW227" s="13" t="s">
        <v>30</v>
      </c>
      <c r="AX227" s="13" t="s">
        <v>74</v>
      </c>
      <c r="AY227" s="188" t="s">
        <v>164</v>
      </c>
    </row>
    <row r="228" s="14" customFormat="1">
      <c r="A228" s="14"/>
      <c r="B228" s="195"/>
      <c r="C228" s="14"/>
      <c r="D228" s="187" t="s">
        <v>174</v>
      </c>
      <c r="E228" s="196" t="s">
        <v>1</v>
      </c>
      <c r="F228" s="197" t="s">
        <v>323</v>
      </c>
      <c r="G228" s="14"/>
      <c r="H228" s="198">
        <v>22.32</v>
      </c>
      <c r="I228" s="199"/>
      <c r="J228" s="14"/>
      <c r="K228" s="14"/>
      <c r="L228" s="195"/>
      <c r="M228" s="200"/>
      <c r="N228" s="201"/>
      <c r="O228" s="201"/>
      <c r="P228" s="201"/>
      <c r="Q228" s="201"/>
      <c r="R228" s="201"/>
      <c r="S228" s="201"/>
      <c r="T228" s="20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96" t="s">
        <v>174</v>
      </c>
      <c r="AU228" s="196" t="s">
        <v>172</v>
      </c>
      <c r="AV228" s="14" t="s">
        <v>177</v>
      </c>
      <c r="AW228" s="14" t="s">
        <v>30</v>
      </c>
      <c r="AX228" s="14" t="s">
        <v>74</v>
      </c>
      <c r="AY228" s="196" t="s">
        <v>164</v>
      </c>
    </row>
    <row r="229" s="13" customFormat="1">
      <c r="A229" s="13"/>
      <c r="B229" s="186"/>
      <c r="C229" s="13"/>
      <c r="D229" s="187" t="s">
        <v>174</v>
      </c>
      <c r="E229" s="188" t="s">
        <v>1</v>
      </c>
      <c r="F229" s="189" t="s">
        <v>324</v>
      </c>
      <c r="G229" s="13"/>
      <c r="H229" s="190">
        <v>1.25</v>
      </c>
      <c r="I229" s="191"/>
      <c r="J229" s="13"/>
      <c r="K229" s="13"/>
      <c r="L229" s="186"/>
      <c r="M229" s="192"/>
      <c r="N229" s="193"/>
      <c r="O229" s="193"/>
      <c r="P229" s="193"/>
      <c r="Q229" s="193"/>
      <c r="R229" s="193"/>
      <c r="S229" s="193"/>
      <c r="T229" s="19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8" t="s">
        <v>174</v>
      </c>
      <c r="AU229" s="188" t="s">
        <v>172</v>
      </c>
      <c r="AV229" s="13" t="s">
        <v>172</v>
      </c>
      <c r="AW229" s="13" t="s">
        <v>30</v>
      </c>
      <c r="AX229" s="13" t="s">
        <v>74</v>
      </c>
      <c r="AY229" s="188" t="s">
        <v>164</v>
      </c>
    </row>
    <row r="230" s="14" customFormat="1">
      <c r="A230" s="14"/>
      <c r="B230" s="195"/>
      <c r="C230" s="14"/>
      <c r="D230" s="187" t="s">
        <v>174</v>
      </c>
      <c r="E230" s="196" t="s">
        <v>1</v>
      </c>
      <c r="F230" s="197" t="s">
        <v>325</v>
      </c>
      <c r="G230" s="14"/>
      <c r="H230" s="198">
        <v>1.25</v>
      </c>
      <c r="I230" s="199"/>
      <c r="J230" s="14"/>
      <c r="K230" s="14"/>
      <c r="L230" s="195"/>
      <c r="M230" s="200"/>
      <c r="N230" s="201"/>
      <c r="O230" s="201"/>
      <c r="P230" s="201"/>
      <c r="Q230" s="201"/>
      <c r="R230" s="201"/>
      <c r="S230" s="201"/>
      <c r="T230" s="20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196" t="s">
        <v>174</v>
      </c>
      <c r="AU230" s="196" t="s">
        <v>172</v>
      </c>
      <c r="AV230" s="14" t="s">
        <v>177</v>
      </c>
      <c r="AW230" s="14" t="s">
        <v>30</v>
      </c>
      <c r="AX230" s="14" t="s">
        <v>74</v>
      </c>
      <c r="AY230" s="196" t="s">
        <v>164</v>
      </c>
    </row>
    <row r="231" s="15" customFormat="1">
      <c r="A231" s="15"/>
      <c r="B231" s="203"/>
      <c r="C231" s="15"/>
      <c r="D231" s="187" t="s">
        <v>174</v>
      </c>
      <c r="E231" s="204" t="s">
        <v>1</v>
      </c>
      <c r="F231" s="205" t="s">
        <v>178</v>
      </c>
      <c r="G231" s="15"/>
      <c r="H231" s="206">
        <v>23.57</v>
      </c>
      <c r="I231" s="207"/>
      <c r="J231" s="15"/>
      <c r="K231" s="15"/>
      <c r="L231" s="203"/>
      <c r="M231" s="208"/>
      <c r="N231" s="209"/>
      <c r="O231" s="209"/>
      <c r="P231" s="209"/>
      <c r="Q231" s="209"/>
      <c r="R231" s="209"/>
      <c r="S231" s="209"/>
      <c r="T231" s="210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04" t="s">
        <v>174</v>
      </c>
      <c r="AU231" s="204" t="s">
        <v>172</v>
      </c>
      <c r="AV231" s="15" t="s">
        <v>171</v>
      </c>
      <c r="AW231" s="15" t="s">
        <v>30</v>
      </c>
      <c r="AX231" s="15" t="s">
        <v>82</v>
      </c>
      <c r="AY231" s="204" t="s">
        <v>164</v>
      </c>
    </row>
    <row r="232" s="12" customFormat="1" ht="22.8" customHeight="1">
      <c r="A232" s="12"/>
      <c r="B232" s="158"/>
      <c r="C232" s="12"/>
      <c r="D232" s="159" t="s">
        <v>73</v>
      </c>
      <c r="E232" s="169" t="s">
        <v>347</v>
      </c>
      <c r="F232" s="169" t="s">
        <v>348</v>
      </c>
      <c r="G232" s="12"/>
      <c r="H232" s="12"/>
      <c r="I232" s="161"/>
      <c r="J232" s="170">
        <f>BK232</f>
        <v>0</v>
      </c>
      <c r="K232" s="12"/>
      <c r="L232" s="158"/>
      <c r="M232" s="163"/>
      <c r="N232" s="164"/>
      <c r="O232" s="164"/>
      <c r="P232" s="165">
        <f>SUM(P233:P241)</f>
        <v>0</v>
      </c>
      <c r="Q232" s="164"/>
      <c r="R232" s="165">
        <f>SUM(R233:R241)</f>
        <v>0.02886</v>
      </c>
      <c r="S232" s="164"/>
      <c r="T232" s="166">
        <f>SUM(T233:T241)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59" t="s">
        <v>172</v>
      </c>
      <c r="AT232" s="167" t="s">
        <v>73</v>
      </c>
      <c r="AU232" s="167" t="s">
        <v>82</v>
      </c>
      <c r="AY232" s="159" t="s">
        <v>164</v>
      </c>
      <c r="BK232" s="168">
        <f>SUM(BK233:BK241)</f>
        <v>0</v>
      </c>
    </row>
    <row r="233" s="2" customFormat="1" ht="24.15" customHeight="1">
      <c r="A233" s="37"/>
      <c r="B233" s="171"/>
      <c r="C233" s="172" t="s">
        <v>399</v>
      </c>
      <c r="D233" s="172" t="s">
        <v>167</v>
      </c>
      <c r="E233" s="173" t="s">
        <v>350</v>
      </c>
      <c r="F233" s="174" t="s">
        <v>351</v>
      </c>
      <c r="G233" s="175" t="s">
        <v>170</v>
      </c>
      <c r="H233" s="176">
        <v>178.02600000000001</v>
      </c>
      <c r="I233" s="177"/>
      <c r="J233" s="178">
        <f>ROUND(I233*H233,2)</f>
        <v>0</v>
      </c>
      <c r="K233" s="179"/>
      <c r="L233" s="38"/>
      <c r="M233" s="180" t="s">
        <v>1</v>
      </c>
      <c r="N233" s="181" t="s">
        <v>40</v>
      </c>
      <c r="O233" s="76"/>
      <c r="P233" s="182">
        <f>O233*H233</f>
        <v>0</v>
      </c>
      <c r="Q233" s="182">
        <v>0.00010000000000000001</v>
      </c>
      <c r="R233" s="182">
        <f>Q233*H233</f>
        <v>0.017802600000000002</v>
      </c>
      <c r="S233" s="182">
        <v>0</v>
      </c>
      <c r="T233" s="18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4" t="s">
        <v>120</v>
      </c>
      <c r="AT233" s="184" t="s">
        <v>167</v>
      </c>
      <c r="AU233" s="184" t="s">
        <v>172</v>
      </c>
      <c r="AY233" s="18" t="s">
        <v>164</v>
      </c>
      <c r="BE233" s="185">
        <f>IF(N233="základná",J233,0)</f>
        <v>0</v>
      </c>
      <c r="BF233" s="185">
        <f>IF(N233="znížená",J233,0)</f>
        <v>0</v>
      </c>
      <c r="BG233" s="185">
        <f>IF(N233="zákl. prenesená",J233,0)</f>
        <v>0</v>
      </c>
      <c r="BH233" s="185">
        <f>IF(N233="zníž. prenesená",J233,0)</f>
        <v>0</v>
      </c>
      <c r="BI233" s="185">
        <f>IF(N233="nulová",J233,0)</f>
        <v>0</v>
      </c>
      <c r="BJ233" s="18" t="s">
        <v>172</v>
      </c>
      <c r="BK233" s="185">
        <f>ROUND(I233*H233,2)</f>
        <v>0</v>
      </c>
      <c r="BL233" s="18" t="s">
        <v>120</v>
      </c>
      <c r="BM233" s="184" t="s">
        <v>352</v>
      </c>
    </row>
    <row r="234" s="13" customFormat="1">
      <c r="A234" s="13"/>
      <c r="B234" s="186"/>
      <c r="C234" s="13"/>
      <c r="D234" s="187" t="s">
        <v>174</v>
      </c>
      <c r="E234" s="188" t="s">
        <v>1</v>
      </c>
      <c r="F234" s="189" t="s">
        <v>460</v>
      </c>
      <c r="G234" s="13"/>
      <c r="H234" s="190">
        <v>73.715999999999994</v>
      </c>
      <c r="I234" s="191"/>
      <c r="J234" s="13"/>
      <c r="K234" s="13"/>
      <c r="L234" s="186"/>
      <c r="M234" s="192"/>
      <c r="N234" s="193"/>
      <c r="O234" s="193"/>
      <c r="P234" s="193"/>
      <c r="Q234" s="193"/>
      <c r="R234" s="193"/>
      <c r="S234" s="193"/>
      <c r="T234" s="19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8" t="s">
        <v>174</v>
      </c>
      <c r="AU234" s="188" t="s">
        <v>172</v>
      </c>
      <c r="AV234" s="13" t="s">
        <v>172</v>
      </c>
      <c r="AW234" s="13" t="s">
        <v>30</v>
      </c>
      <c r="AX234" s="13" t="s">
        <v>74</v>
      </c>
      <c r="AY234" s="188" t="s">
        <v>164</v>
      </c>
    </row>
    <row r="235" s="13" customFormat="1">
      <c r="A235" s="13"/>
      <c r="B235" s="186"/>
      <c r="C235" s="13"/>
      <c r="D235" s="187" t="s">
        <v>174</v>
      </c>
      <c r="E235" s="188" t="s">
        <v>1</v>
      </c>
      <c r="F235" s="189" t="s">
        <v>519</v>
      </c>
      <c r="G235" s="13"/>
      <c r="H235" s="190">
        <v>104.31</v>
      </c>
      <c r="I235" s="191"/>
      <c r="J235" s="13"/>
      <c r="K235" s="13"/>
      <c r="L235" s="186"/>
      <c r="M235" s="192"/>
      <c r="N235" s="193"/>
      <c r="O235" s="193"/>
      <c r="P235" s="193"/>
      <c r="Q235" s="193"/>
      <c r="R235" s="193"/>
      <c r="S235" s="193"/>
      <c r="T235" s="19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8" t="s">
        <v>174</v>
      </c>
      <c r="AU235" s="188" t="s">
        <v>172</v>
      </c>
      <c r="AV235" s="13" t="s">
        <v>172</v>
      </c>
      <c r="AW235" s="13" t="s">
        <v>30</v>
      </c>
      <c r="AX235" s="13" t="s">
        <v>74</v>
      </c>
      <c r="AY235" s="188" t="s">
        <v>164</v>
      </c>
    </row>
    <row r="236" s="14" customFormat="1">
      <c r="A236" s="14"/>
      <c r="B236" s="195"/>
      <c r="C236" s="14"/>
      <c r="D236" s="187" t="s">
        <v>174</v>
      </c>
      <c r="E236" s="196" t="s">
        <v>1</v>
      </c>
      <c r="F236" s="197" t="s">
        <v>176</v>
      </c>
      <c r="G236" s="14"/>
      <c r="H236" s="198">
        <v>178.02600000000001</v>
      </c>
      <c r="I236" s="199"/>
      <c r="J236" s="14"/>
      <c r="K236" s="14"/>
      <c r="L236" s="195"/>
      <c r="M236" s="200"/>
      <c r="N236" s="201"/>
      <c r="O236" s="201"/>
      <c r="P236" s="201"/>
      <c r="Q236" s="201"/>
      <c r="R236" s="201"/>
      <c r="S236" s="201"/>
      <c r="T236" s="20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196" t="s">
        <v>174</v>
      </c>
      <c r="AU236" s="196" t="s">
        <v>172</v>
      </c>
      <c r="AV236" s="14" t="s">
        <v>177</v>
      </c>
      <c r="AW236" s="14" t="s">
        <v>30</v>
      </c>
      <c r="AX236" s="14" t="s">
        <v>74</v>
      </c>
      <c r="AY236" s="196" t="s">
        <v>164</v>
      </c>
    </row>
    <row r="237" s="15" customFormat="1">
      <c r="A237" s="15"/>
      <c r="B237" s="203"/>
      <c r="C237" s="15"/>
      <c r="D237" s="187" t="s">
        <v>174</v>
      </c>
      <c r="E237" s="204" t="s">
        <v>1</v>
      </c>
      <c r="F237" s="205" t="s">
        <v>178</v>
      </c>
      <c r="G237" s="15"/>
      <c r="H237" s="206">
        <v>178.02600000000001</v>
      </c>
      <c r="I237" s="207"/>
      <c r="J237" s="15"/>
      <c r="K237" s="15"/>
      <c r="L237" s="203"/>
      <c r="M237" s="208"/>
      <c r="N237" s="209"/>
      <c r="O237" s="209"/>
      <c r="P237" s="209"/>
      <c r="Q237" s="209"/>
      <c r="R237" s="209"/>
      <c r="S237" s="209"/>
      <c r="T237" s="210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04" t="s">
        <v>174</v>
      </c>
      <c r="AU237" s="204" t="s">
        <v>172</v>
      </c>
      <c r="AV237" s="15" t="s">
        <v>171</v>
      </c>
      <c r="AW237" s="15" t="s">
        <v>30</v>
      </c>
      <c r="AX237" s="15" t="s">
        <v>82</v>
      </c>
      <c r="AY237" s="204" t="s">
        <v>164</v>
      </c>
    </row>
    <row r="238" s="2" customFormat="1" ht="24.15" customHeight="1">
      <c r="A238" s="37"/>
      <c r="B238" s="171"/>
      <c r="C238" s="172" t="s">
        <v>402</v>
      </c>
      <c r="D238" s="172" t="s">
        <v>167</v>
      </c>
      <c r="E238" s="173" t="s">
        <v>356</v>
      </c>
      <c r="F238" s="174" t="s">
        <v>357</v>
      </c>
      <c r="G238" s="175" t="s">
        <v>170</v>
      </c>
      <c r="H238" s="176">
        <v>73.715999999999994</v>
      </c>
      <c r="I238" s="177"/>
      <c r="J238" s="178">
        <f>ROUND(I238*H238,2)</f>
        <v>0</v>
      </c>
      <c r="K238" s="179"/>
      <c r="L238" s="38"/>
      <c r="M238" s="180" t="s">
        <v>1</v>
      </c>
      <c r="N238" s="181" t="s">
        <v>40</v>
      </c>
      <c r="O238" s="76"/>
      <c r="P238" s="182">
        <f>O238*H238</f>
        <v>0</v>
      </c>
      <c r="Q238" s="182">
        <v>0.00014999999999999999</v>
      </c>
      <c r="R238" s="182">
        <f>Q238*H238</f>
        <v>0.011057399999999999</v>
      </c>
      <c r="S238" s="182">
        <v>0</v>
      </c>
      <c r="T238" s="183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4" t="s">
        <v>120</v>
      </c>
      <c r="AT238" s="184" t="s">
        <v>167</v>
      </c>
      <c r="AU238" s="184" t="s">
        <v>172</v>
      </c>
      <c r="AY238" s="18" t="s">
        <v>164</v>
      </c>
      <c r="BE238" s="185">
        <f>IF(N238="základná",J238,0)</f>
        <v>0</v>
      </c>
      <c r="BF238" s="185">
        <f>IF(N238="znížená",J238,0)</f>
        <v>0</v>
      </c>
      <c r="BG238" s="185">
        <f>IF(N238="zákl. prenesená",J238,0)</f>
        <v>0</v>
      </c>
      <c r="BH238" s="185">
        <f>IF(N238="zníž. prenesená",J238,0)</f>
        <v>0</v>
      </c>
      <c r="BI238" s="185">
        <f>IF(N238="nulová",J238,0)</f>
        <v>0</v>
      </c>
      <c r="BJ238" s="18" t="s">
        <v>172</v>
      </c>
      <c r="BK238" s="185">
        <f>ROUND(I238*H238,2)</f>
        <v>0</v>
      </c>
      <c r="BL238" s="18" t="s">
        <v>120</v>
      </c>
      <c r="BM238" s="184" t="s">
        <v>358</v>
      </c>
    </row>
    <row r="239" s="13" customFormat="1">
      <c r="A239" s="13"/>
      <c r="B239" s="186"/>
      <c r="C239" s="13"/>
      <c r="D239" s="187" t="s">
        <v>174</v>
      </c>
      <c r="E239" s="188" t="s">
        <v>1</v>
      </c>
      <c r="F239" s="189" t="s">
        <v>446</v>
      </c>
      <c r="G239" s="13"/>
      <c r="H239" s="190">
        <v>73.715999999999994</v>
      </c>
      <c r="I239" s="191"/>
      <c r="J239" s="13"/>
      <c r="K239" s="13"/>
      <c r="L239" s="186"/>
      <c r="M239" s="192"/>
      <c r="N239" s="193"/>
      <c r="O239" s="193"/>
      <c r="P239" s="193"/>
      <c r="Q239" s="193"/>
      <c r="R239" s="193"/>
      <c r="S239" s="193"/>
      <c r="T239" s="19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8" t="s">
        <v>174</v>
      </c>
      <c r="AU239" s="188" t="s">
        <v>172</v>
      </c>
      <c r="AV239" s="13" t="s">
        <v>172</v>
      </c>
      <c r="AW239" s="13" t="s">
        <v>30</v>
      </c>
      <c r="AX239" s="13" t="s">
        <v>74</v>
      </c>
      <c r="AY239" s="188" t="s">
        <v>164</v>
      </c>
    </row>
    <row r="240" s="14" customFormat="1">
      <c r="A240" s="14"/>
      <c r="B240" s="195"/>
      <c r="C240" s="14"/>
      <c r="D240" s="187" t="s">
        <v>174</v>
      </c>
      <c r="E240" s="196" t="s">
        <v>1</v>
      </c>
      <c r="F240" s="197" t="s">
        <v>176</v>
      </c>
      <c r="G240" s="14"/>
      <c r="H240" s="198">
        <v>73.715999999999994</v>
      </c>
      <c r="I240" s="199"/>
      <c r="J240" s="14"/>
      <c r="K240" s="14"/>
      <c r="L240" s="195"/>
      <c r="M240" s="200"/>
      <c r="N240" s="201"/>
      <c r="O240" s="201"/>
      <c r="P240" s="201"/>
      <c r="Q240" s="201"/>
      <c r="R240" s="201"/>
      <c r="S240" s="201"/>
      <c r="T240" s="20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96" t="s">
        <v>174</v>
      </c>
      <c r="AU240" s="196" t="s">
        <v>172</v>
      </c>
      <c r="AV240" s="14" t="s">
        <v>177</v>
      </c>
      <c r="AW240" s="14" t="s">
        <v>30</v>
      </c>
      <c r="AX240" s="14" t="s">
        <v>74</v>
      </c>
      <c r="AY240" s="196" t="s">
        <v>164</v>
      </c>
    </row>
    <row r="241" s="15" customFormat="1">
      <c r="A241" s="15"/>
      <c r="B241" s="203"/>
      <c r="C241" s="15"/>
      <c r="D241" s="187" t="s">
        <v>174</v>
      </c>
      <c r="E241" s="204" t="s">
        <v>1</v>
      </c>
      <c r="F241" s="205" t="s">
        <v>178</v>
      </c>
      <c r="G241" s="15"/>
      <c r="H241" s="206">
        <v>73.715999999999994</v>
      </c>
      <c r="I241" s="207"/>
      <c r="J241" s="15"/>
      <c r="K241" s="15"/>
      <c r="L241" s="203"/>
      <c r="M241" s="208"/>
      <c r="N241" s="209"/>
      <c r="O241" s="209"/>
      <c r="P241" s="209"/>
      <c r="Q241" s="209"/>
      <c r="R241" s="209"/>
      <c r="S241" s="209"/>
      <c r="T241" s="210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04" t="s">
        <v>174</v>
      </c>
      <c r="AU241" s="204" t="s">
        <v>172</v>
      </c>
      <c r="AV241" s="15" t="s">
        <v>171</v>
      </c>
      <c r="AW241" s="15" t="s">
        <v>30</v>
      </c>
      <c r="AX241" s="15" t="s">
        <v>82</v>
      </c>
      <c r="AY241" s="204" t="s">
        <v>164</v>
      </c>
    </row>
    <row r="242" s="12" customFormat="1" ht="25.92" customHeight="1">
      <c r="A242" s="12"/>
      <c r="B242" s="158"/>
      <c r="C242" s="12"/>
      <c r="D242" s="159" t="s">
        <v>73</v>
      </c>
      <c r="E242" s="160" t="s">
        <v>245</v>
      </c>
      <c r="F242" s="160" t="s">
        <v>403</v>
      </c>
      <c r="G242" s="12"/>
      <c r="H242" s="12"/>
      <c r="I242" s="161"/>
      <c r="J242" s="162">
        <f>BK242</f>
        <v>0</v>
      </c>
      <c r="K242" s="12"/>
      <c r="L242" s="158"/>
      <c r="M242" s="163"/>
      <c r="N242" s="164"/>
      <c r="O242" s="164"/>
      <c r="P242" s="165">
        <f>P243</f>
        <v>0</v>
      </c>
      <c r="Q242" s="164"/>
      <c r="R242" s="165">
        <f>R243</f>
        <v>0.104</v>
      </c>
      <c r="S242" s="164"/>
      <c r="T242" s="166">
        <f>T243</f>
        <v>0.040000000000000001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59" t="s">
        <v>177</v>
      </c>
      <c r="AT242" s="167" t="s">
        <v>73</v>
      </c>
      <c r="AU242" s="167" t="s">
        <v>74</v>
      </c>
      <c r="AY242" s="159" t="s">
        <v>164</v>
      </c>
      <c r="BK242" s="168">
        <f>BK243</f>
        <v>0</v>
      </c>
    </row>
    <row r="243" s="12" customFormat="1" ht="22.8" customHeight="1">
      <c r="A243" s="12"/>
      <c r="B243" s="158"/>
      <c r="C243" s="12"/>
      <c r="D243" s="159" t="s">
        <v>73</v>
      </c>
      <c r="E243" s="169" t="s">
        <v>404</v>
      </c>
      <c r="F243" s="169" t="s">
        <v>405</v>
      </c>
      <c r="G243" s="12"/>
      <c r="H243" s="12"/>
      <c r="I243" s="161"/>
      <c r="J243" s="170">
        <f>BK243</f>
        <v>0</v>
      </c>
      <c r="K243" s="12"/>
      <c r="L243" s="158"/>
      <c r="M243" s="163"/>
      <c r="N243" s="164"/>
      <c r="O243" s="164"/>
      <c r="P243" s="165">
        <f>SUM(P244:P247)</f>
        <v>0</v>
      </c>
      <c r="Q243" s="164"/>
      <c r="R243" s="165">
        <f>SUM(R244:R247)</f>
        <v>0.104</v>
      </c>
      <c r="S243" s="164"/>
      <c r="T243" s="166">
        <f>SUM(T244:T247)</f>
        <v>0.040000000000000001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59" t="s">
        <v>177</v>
      </c>
      <c r="AT243" s="167" t="s">
        <v>73</v>
      </c>
      <c r="AU243" s="167" t="s">
        <v>82</v>
      </c>
      <c r="AY243" s="159" t="s">
        <v>164</v>
      </c>
      <c r="BK243" s="168">
        <f>SUM(BK244:BK247)</f>
        <v>0</v>
      </c>
    </row>
    <row r="244" s="2" customFormat="1" ht="24.15" customHeight="1">
      <c r="A244" s="37"/>
      <c r="B244" s="171"/>
      <c r="C244" s="172" t="s">
        <v>406</v>
      </c>
      <c r="D244" s="172" t="s">
        <v>167</v>
      </c>
      <c r="E244" s="173" t="s">
        <v>407</v>
      </c>
      <c r="F244" s="174" t="s">
        <v>408</v>
      </c>
      <c r="G244" s="175" t="s">
        <v>227</v>
      </c>
      <c r="H244" s="176">
        <v>8</v>
      </c>
      <c r="I244" s="177"/>
      <c r="J244" s="178">
        <f>ROUND(I244*H244,2)</f>
        <v>0</v>
      </c>
      <c r="K244" s="179"/>
      <c r="L244" s="38"/>
      <c r="M244" s="180" t="s">
        <v>1</v>
      </c>
      <c r="N244" s="181" t="s">
        <v>40</v>
      </c>
      <c r="O244" s="76"/>
      <c r="P244" s="182">
        <f>O244*H244</f>
        <v>0</v>
      </c>
      <c r="Q244" s="182">
        <v>0</v>
      </c>
      <c r="R244" s="182">
        <f>Q244*H244</f>
        <v>0</v>
      </c>
      <c r="S244" s="182">
        <v>0</v>
      </c>
      <c r="T244" s="18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409</v>
      </c>
      <c r="AT244" s="184" t="s">
        <v>167</v>
      </c>
      <c r="AU244" s="184" t="s">
        <v>172</v>
      </c>
      <c r="AY244" s="18" t="s">
        <v>164</v>
      </c>
      <c r="BE244" s="185">
        <f>IF(N244="základná",J244,0)</f>
        <v>0</v>
      </c>
      <c r="BF244" s="185">
        <f>IF(N244="znížená",J244,0)</f>
        <v>0</v>
      </c>
      <c r="BG244" s="185">
        <f>IF(N244="zákl. prenesená",J244,0)</f>
        <v>0</v>
      </c>
      <c r="BH244" s="185">
        <f>IF(N244="zníž. prenesená",J244,0)</f>
        <v>0</v>
      </c>
      <c r="BI244" s="185">
        <f>IF(N244="nulová",J244,0)</f>
        <v>0</v>
      </c>
      <c r="BJ244" s="18" t="s">
        <v>172</v>
      </c>
      <c r="BK244" s="185">
        <f>ROUND(I244*H244,2)</f>
        <v>0</v>
      </c>
      <c r="BL244" s="18" t="s">
        <v>409</v>
      </c>
      <c r="BM244" s="184" t="s">
        <v>410</v>
      </c>
    </row>
    <row r="245" s="2" customFormat="1" ht="24.15" customHeight="1">
      <c r="A245" s="37"/>
      <c r="B245" s="171"/>
      <c r="C245" s="211" t="s">
        <v>411</v>
      </c>
      <c r="D245" s="211" t="s">
        <v>245</v>
      </c>
      <c r="E245" s="212" t="s">
        <v>412</v>
      </c>
      <c r="F245" s="213" t="s">
        <v>413</v>
      </c>
      <c r="G245" s="214" t="s">
        <v>227</v>
      </c>
      <c r="H245" s="215">
        <v>8</v>
      </c>
      <c r="I245" s="216"/>
      <c r="J245" s="217">
        <f>ROUND(I245*H245,2)</f>
        <v>0</v>
      </c>
      <c r="K245" s="218"/>
      <c r="L245" s="219"/>
      <c r="M245" s="220" t="s">
        <v>1</v>
      </c>
      <c r="N245" s="221" t="s">
        <v>40</v>
      </c>
      <c r="O245" s="76"/>
      <c r="P245" s="182">
        <f>O245*H245</f>
        <v>0</v>
      </c>
      <c r="Q245" s="182">
        <v>0.0064999999999999997</v>
      </c>
      <c r="R245" s="182">
        <f>Q245*H245</f>
        <v>0.051999999999999998</v>
      </c>
      <c r="S245" s="182">
        <v>0</v>
      </c>
      <c r="T245" s="18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4" t="s">
        <v>414</v>
      </c>
      <c r="AT245" s="184" t="s">
        <v>245</v>
      </c>
      <c r="AU245" s="184" t="s">
        <v>172</v>
      </c>
      <c r="AY245" s="18" t="s">
        <v>164</v>
      </c>
      <c r="BE245" s="185">
        <f>IF(N245="základná",J245,0)</f>
        <v>0</v>
      </c>
      <c r="BF245" s="185">
        <f>IF(N245="znížená",J245,0)</f>
        <v>0</v>
      </c>
      <c r="BG245" s="185">
        <f>IF(N245="zákl. prenesená",J245,0)</f>
        <v>0</v>
      </c>
      <c r="BH245" s="185">
        <f>IF(N245="zníž. prenesená",J245,0)</f>
        <v>0</v>
      </c>
      <c r="BI245" s="185">
        <f>IF(N245="nulová",J245,0)</f>
        <v>0</v>
      </c>
      <c r="BJ245" s="18" t="s">
        <v>172</v>
      </c>
      <c r="BK245" s="185">
        <f>ROUND(I245*H245,2)</f>
        <v>0</v>
      </c>
      <c r="BL245" s="18" t="s">
        <v>414</v>
      </c>
      <c r="BM245" s="184" t="s">
        <v>415</v>
      </c>
    </row>
    <row r="246" s="2" customFormat="1" ht="24.15" customHeight="1">
      <c r="A246" s="37"/>
      <c r="B246" s="171"/>
      <c r="C246" s="211" t="s">
        <v>416</v>
      </c>
      <c r="D246" s="211" t="s">
        <v>245</v>
      </c>
      <c r="E246" s="212" t="s">
        <v>417</v>
      </c>
      <c r="F246" s="213" t="s">
        <v>418</v>
      </c>
      <c r="G246" s="214" t="s">
        <v>227</v>
      </c>
      <c r="H246" s="215">
        <v>8</v>
      </c>
      <c r="I246" s="216"/>
      <c r="J246" s="217">
        <f>ROUND(I246*H246,2)</f>
        <v>0</v>
      </c>
      <c r="K246" s="218"/>
      <c r="L246" s="219"/>
      <c r="M246" s="220" t="s">
        <v>1</v>
      </c>
      <c r="N246" s="221" t="s">
        <v>40</v>
      </c>
      <c r="O246" s="76"/>
      <c r="P246" s="182">
        <f>O246*H246</f>
        <v>0</v>
      </c>
      <c r="Q246" s="182">
        <v>0.0064999999999999997</v>
      </c>
      <c r="R246" s="182">
        <f>Q246*H246</f>
        <v>0.051999999999999998</v>
      </c>
      <c r="S246" s="182">
        <v>0</v>
      </c>
      <c r="T246" s="18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4" t="s">
        <v>414</v>
      </c>
      <c r="AT246" s="184" t="s">
        <v>245</v>
      </c>
      <c r="AU246" s="184" t="s">
        <v>172</v>
      </c>
      <c r="AY246" s="18" t="s">
        <v>164</v>
      </c>
      <c r="BE246" s="185">
        <f>IF(N246="základná",J246,0)</f>
        <v>0</v>
      </c>
      <c r="BF246" s="185">
        <f>IF(N246="znížená",J246,0)</f>
        <v>0</v>
      </c>
      <c r="BG246" s="185">
        <f>IF(N246="zákl. prenesená",J246,0)</f>
        <v>0</v>
      </c>
      <c r="BH246" s="185">
        <f>IF(N246="zníž. prenesená",J246,0)</f>
        <v>0</v>
      </c>
      <c r="BI246" s="185">
        <f>IF(N246="nulová",J246,0)</f>
        <v>0</v>
      </c>
      <c r="BJ246" s="18" t="s">
        <v>172</v>
      </c>
      <c r="BK246" s="185">
        <f>ROUND(I246*H246,2)</f>
        <v>0</v>
      </c>
      <c r="BL246" s="18" t="s">
        <v>414</v>
      </c>
      <c r="BM246" s="184" t="s">
        <v>419</v>
      </c>
    </row>
    <row r="247" s="2" customFormat="1" ht="24.15" customHeight="1">
      <c r="A247" s="37"/>
      <c r="B247" s="171"/>
      <c r="C247" s="172" t="s">
        <v>420</v>
      </c>
      <c r="D247" s="172" t="s">
        <v>167</v>
      </c>
      <c r="E247" s="173" t="s">
        <v>421</v>
      </c>
      <c r="F247" s="174" t="s">
        <v>422</v>
      </c>
      <c r="G247" s="175" t="s">
        <v>227</v>
      </c>
      <c r="H247" s="176">
        <v>8</v>
      </c>
      <c r="I247" s="177"/>
      <c r="J247" s="178">
        <f>ROUND(I247*H247,2)</f>
        <v>0</v>
      </c>
      <c r="K247" s="179"/>
      <c r="L247" s="38"/>
      <c r="M247" s="222" t="s">
        <v>1</v>
      </c>
      <c r="N247" s="223" t="s">
        <v>40</v>
      </c>
      <c r="O247" s="224"/>
      <c r="P247" s="225">
        <f>O247*H247</f>
        <v>0</v>
      </c>
      <c r="Q247" s="225">
        <v>0</v>
      </c>
      <c r="R247" s="225">
        <f>Q247*H247</f>
        <v>0</v>
      </c>
      <c r="S247" s="225">
        <v>0.0050000000000000001</v>
      </c>
      <c r="T247" s="226">
        <f>S247*H247</f>
        <v>0.040000000000000001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4" t="s">
        <v>409</v>
      </c>
      <c r="AT247" s="184" t="s">
        <v>167</v>
      </c>
      <c r="AU247" s="184" t="s">
        <v>172</v>
      </c>
      <c r="AY247" s="18" t="s">
        <v>164</v>
      </c>
      <c r="BE247" s="185">
        <f>IF(N247="základná",J247,0)</f>
        <v>0</v>
      </c>
      <c r="BF247" s="185">
        <f>IF(N247="znížená",J247,0)</f>
        <v>0</v>
      </c>
      <c r="BG247" s="185">
        <f>IF(N247="zákl. prenesená",J247,0)</f>
        <v>0</v>
      </c>
      <c r="BH247" s="185">
        <f>IF(N247="zníž. prenesená",J247,0)</f>
        <v>0</v>
      </c>
      <c r="BI247" s="185">
        <f>IF(N247="nulová",J247,0)</f>
        <v>0</v>
      </c>
      <c r="BJ247" s="18" t="s">
        <v>172</v>
      </c>
      <c r="BK247" s="185">
        <f>ROUND(I247*H247,2)</f>
        <v>0</v>
      </c>
      <c r="BL247" s="18" t="s">
        <v>409</v>
      </c>
      <c r="BM247" s="184" t="s">
        <v>423</v>
      </c>
    </row>
    <row r="248" s="2" customFormat="1" ht="6.96" customHeight="1">
      <c r="A248" s="37"/>
      <c r="B248" s="59"/>
      <c r="C248" s="60"/>
      <c r="D248" s="60"/>
      <c r="E248" s="60"/>
      <c r="F248" s="60"/>
      <c r="G248" s="60"/>
      <c r="H248" s="60"/>
      <c r="I248" s="60"/>
      <c r="J248" s="60"/>
      <c r="K248" s="60"/>
      <c r="L248" s="38"/>
      <c r="M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</row>
  </sheetData>
  <autoFilter ref="C129:K247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520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ROUND(J130,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ROUND((SUM(BE130:BE247)),  2)</f>
        <v>0</v>
      </c>
      <c r="G33" s="37"/>
      <c r="H33" s="37"/>
      <c r="I33" s="127">
        <v>0.20000000000000001</v>
      </c>
      <c r="J33" s="126">
        <f>ROUND(((SUM(BE130:BE247))*I33),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ROUND((SUM(BF130:BF247)),  2)</f>
        <v>0</v>
      </c>
      <c r="G34" s="37"/>
      <c r="H34" s="37"/>
      <c r="I34" s="127">
        <v>0.20000000000000001</v>
      </c>
      <c r="J34" s="126">
        <f>ROUND(((SUM(BF130:BF247))*I34),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ROUND((SUM(BG130:BG247)),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ROUND((SUM(BH130:BH247)),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ROUND((SUM(BI130:BI247)),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17 - Trieda č.40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J130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J131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J132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142</v>
      </c>
      <c r="E99" s="145"/>
      <c r="F99" s="145"/>
      <c r="G99" s="145"/>
      <c r="H99" s="145"/>
      <c r="I99" s="145"/>
      <c r="J99" s="146">
        <f>J144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143</v>
      </c>
      <c r="E100" s="145"/>
      <c r="F100" s="145"/>
      <c r="G100" s="145"/>
      <c r="H100" s="145"/>
      <c r="I100" s="145"/>
      <c r="J100" s="146">
        <f>J161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9"/>
      <c r="C101" s="9"/>
      <c r="D101" s="140" t="s">
        <v>144</v>
      </c>
      <c r="E101" s="141"/>
      <c r="F101" s="141"/>
      <c r="G101" s="141"/>
      <c r="H101" s="141"/>
      <c r="I101" s="141"/>
      <c r="J101" s="142">
        <f>J163</f>
        <v>0</v>
      </c>
      <c r="K101" s="9"/>
      <c r="L101" s="13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3"/>
      <c r="C102" s="10"/>
      <c r="D102" s="144" t="s">
        <v>145</v>
      </c>
      <c r="E102" s="145"/>
      <c r="F102" s="145"/>
      <c r="G102" s="145"/>
      <c r="H102" s="145"/>
      <c r="I102" s="145"/>
      <c r="J102" s="146">
        <f>J164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360</v>
      </c>
      <c r="E103" s="145"/>
      <c r="F103" s="145"/>
      <c r="G103" s="145"/>
      <c r="H103" s="145"/>
      <c r="I103" s="145"/>
      <c r="J103" s="146">
        <f>J174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361</v>
      </c>
      <c r="E104" s="145"/>
      <c r="F104" s="145"/>
      <c r="G104" s="145"/>
      <c r="H104" s="145"/>
      <c r="I104" s="145"/>
      <c r="J104" s="146">
        <f>J179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146</v>
      </c>
      <c r="E105" s="145"/>
      <c r="F105" s="145"/>
      <c r="G105" s="145"/>
      <c r="H105" s="145"/>
      <c r="I105" s="145"/>
      <c r="J105" s="146">
        <f>J181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147</v>
      </c>
      <c r="E106" s="145"/>
      <c r="F106" s="145"/>
      <c r="G106" s="145"/>
      <c r="H106" s="145"/>
      <c r="I106" s="145"/>
      <c r="J106" s="146">
        <f>J196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148</v>
      </c>
      <c r="E107" s="145"/>
      <c r="F107" s="145"/>
      <c r="G107" s="145"/>
      <c r="H107" s="145"/>
      <c r="I107" s="145"/>
      <c r="J107" s="146">
        <f>J204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3"/>
      <c r="C108" s="10"/>
      <c r="D108" s="144" t="s">
        <v>149</v>
      </c>
      <c r="E108" s="145"/>
      <c r="F108" s="145"/>
      <c r="G108" s="145"/>
      <c r="H108" s="145"/>
      <c r="I108" s="145"/>
      <c r="J108" s="146">
        <f>J232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39"/>
      <c r="C109" s="9"/>
      <c r="D109" s="140" t="s">
        <v>362</v>
      </c>
      <c r="E109" s="141"/>
      <c r="F109" s="141"/>
      <c r="G109" s="141"/>
      <c r="H109" s="141"/>
      <c r="I109" s="141"/>
      <c r="J109" s="142">
        <f>J242</f>
        <v>0</v>
      </c>
      <c r="K109" s="9"/>
      <c r="L109" s="13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43"/>
      <c r="C110" s="10"/>
      <c r="D110" s="144" t="s">
        <v>363</v>
      </c>
      <c r="E110" s="145"/>
      <c r="F110" s="145"/>
      <c r="G110" s="145"/>
      <c r="H110" s="145"/>
      <c r="I110" s="145"/>
      <c r="J110" s="146">
        <f>J243</f>
        <v>0</v>
      </c>
      <c r="K110" s="10"/>
      <c r="L110" s="14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1"/>
      <c r="C116" s="62"/>
      <c r="D116" s="62"/>
      <c r="E116" s="62"/>
      <c r="F116" s="62"/>
      <c r="G116" s="62"/>
      <c r="H116" s="62"/>
      <c r="I116" s="62"/>
      <c r="J116" s="62"/>
      <c r="K116" s="62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150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15</v>
      </c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3.25" customHeight="1">
      <c r="A120" s="37"/>
      <c r="B120" s="38"/>
      <c r="C120" s="37"/>
      <c r="D120" s="37"/>
      <c r="E120" s="120" t="str">
        <f>E7</f>
        <v>Stavebné opravy v triedach - SPŠ elektrotechnická, Komenského 44, 040 01 Košice</v>
      </c>
      <c r="F120" s="31"/>
      <c r="G120" s="31"/>
      <c r="H120" s="31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133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7"/>
      <c r="D122" s="37"/>
      <c r="E122" s="66" t="str">
        <f>E9</f>
        <v>17 - Trieda č.40</v>
      </c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19</v>
      </c>
      <c r="D124" s="37"/>
      <c r="E124" s="37"/>
      <c r="F124" s="26" t="str">
        <f>F12</f>
        <v>Komenského 44, 040 01 Košice</v>
      </c>
      <c r="G124" s="37"/>
      <c r="H124" s="37"/>
      <c r="I124" s="31" t="s">
        <v>21</v>
      </c>
      <c r="J124" s="68" t="str">
        <f>IF(J12="","",J12)</f>
        <v>25. 10. 2020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23</v>
      </c>
      <c r="D126" s="37"/>
      <c r="E126" s="37"/>
      <c r="F126" s="26" t="str">
        <f>E15</f>
        <v xml:space="preserve"> SPŠ elektrotechnická, Komenského 44, 04001 Košice</v>
      </c>
      <c r="G126" s="37"/>
      <c r="H126" s="37"/>
      <c r="I126" s="31" t="s">
        <v>29</v>
      </c>
      <c r="J126" s="35" t="str">
        <f>E21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27</v>
      </c>
      <c r="D127" s="37"/>
      <c r="E127" s="37"/>
      <c r="F127" s="26" t="str">
        <f>IF(E18="","",E18)</f>
        <v>Vyplň údaj</v>
      </c>
      <c r="G127" s="37"/>
      <c r="H127" s="37"/>
      <c r="I127" s="31" t="s">
        <v>32</v>
      </c>
      <c r="J127" s="35" t="str">
        <f>E24</f>
        <v xml:space="preserve"> 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47"/>
      <c r="B129" s="148"/>
      <c r="C129" s="149" t="s">
        <v>151</v>
      </c>
      <c r="D129" s="150" t="s">
        <v>59</v>
      </c>
      <c r="E129" s="150" t="s">
        <v>55</v>
      </c>
      <c r="F129" s="150" t="s">
        <v>56</v>
      </c>
      <c r="G129" s="150" t="s">
        <v>152</v>
      </c>
      <c r="H129" s="150" t="s">
        <v>153</v>
      </c>
      <c r="I129" s="150" t="s">
        <v>154</v>
      </c>
      <c r="J129" s="151" t="s">
        <v>137</v>
      </c>
      <c r="K129" s="152" t="s">
        <v>155</v>
      </c>
      <c r="L129" s="153"/>
      <c r="M129" s="85" t="s">
        <v>1</v>
      </c>
      <c r="N129" s="86" t="s">
        <v>38</v>
      </c>
      <c r="O129" s="86" t="s">
        <v>156</v>
      </c>
      <c r="P129" s="86" t="s">
        <v>157</v>
      </c>
      <c r="Q129" s="86" t="s">
        <v>158</v>
      </c>
      <c r="R129" s="86" t="s">
        <v>159</v>
      </c>
      <c r="S129" s="86" t="s">
        <v>160</v>
      </c>
      <c r="T129" s="87" t="s">
        <v>161</v>
      </c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</row>
    <row r="130" s="2" customFormat="1" ht="22.8" customHeight="1">
      <c r="A130" s="37"/>
      <c r="B130" s="38"/>
      <c r="C130" s="92" t="s">
        <v>138</v>
      </c>
      <c r="D130" s="37"/>
      <c r="E130" s="37"/>
      <c r="F130" s="37"/>
      <c r="G130" s="37"/>
      <c r="H130" s="37"/>
      <c r="I130" s="37"/>
      <c r="J130" s="154">
        <f>BK130</f>
        <v>0</v>
      </c>
      <c r="K130" s="37"/>
      <c r="L130" s="38"/>
      <c r="M130" s="88"/>
      <c r="N130" s="72"/>
      <c r="O130" s="89"/>
      <c r="P130" s="155">
        <f>P131+P163+P242</f>
        <v>0</v>
      </c>
      <c r="Q130" s="89"/>
      <c r="R130" s="155">
        <f>R131+R163+R242</f>
        <v>0.95728375999999993</v>
      </c>
      <c r="S130" s="89"/>
      <c r="T130" s="156">
        <f>T131+T163+T242</f>
        <v>0.18446000000000001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73</v>
      </c>
      <c r="AU130" s="18" t="s">
        <v>139</v>
      </c>
      <c r="BK130" s="157">
        <f>BK131+BK163+BK242</f>
        <v>0</v>
      </c>
    </row>
    <row r="131" s="12" customFormat="1" ht="25.92" customHeight="1">
      <c r="A131" s="12"/>
      <c r="B131" s="158"/>
      <c r="C131" s="12"/>
      <c r="D131" s="159" t="s">
        <v>73</v>
      </c>
      <c r="E131" s="160" t="s">
        <v>162</v>
      </c>
      <c r="F131" s="160" t="s">
        <v>163</v>
      </c>
      <c r="G131" s="12"/>
      <c r="H131" s="12"/>
      <c r="I131" s="161"/>
      <c r="J131" s="162">
        <f>BK131</f>
        <v>0</v>
      </c>
      <c r="K131" s="12"/>
      <c r="L131" s="158"/>
      <c r="M131" s="163"/>
      <c r="N131" s="164"/>
      <c r="O131" s="164"/>
      <c r="P131" s="165">
        <f>P132+P144+P161</f>
        <v>0</v>
      </c>
      <c r="Q131" s="164"/>
      <c r="R131" s="165">
        <f>R132+R144+R161</f>
        <v>0.43972422</v>
      </c>
      <c r="S131" s="164"/>
      <c r="T131" s="166">
        <f>T132+T144+T161</f>
        <v>0.12240000000000001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82</v>
      </c>
      <c r="AT131" s="167" t="s">
        <v>73</v>
      </c>
      <c r="AU131" s="167" t="s">
        <v>74</v>
      </c>
      <c r="AY131" s="159" t="s">
        <v>164</v>
      </c>
      <c r="BK131" s="168">
        <f>BK132+BK144+BK161</f>
        <v>0</v>
      </c>
    </row>
    <row r="132" s="12" customFormat="1" ht="22.8" customHeight="1">
      <c r="A132" s="12"/>
      <c r="B132" s="158"/>
      <c r="C132" s="12"/>
      <c r="D132" s="159" t="s">
        <v>73</v>
      </c>
      <c r="E132" s="169" t="s">
        <v>165</v>
      </c>
      <c r="F132" s="169" t="s">
        <v>166</v>
      </c>
      <c r="G132" s="12"/>
      <c r="H132" s="12"/>
      <c r="I132" s="161"/>
      <c r="J132" s="170">
        <f>BK132</f>
        <v>0</v>
      </c>
      <c r="K132" s="12"/>
      <c r="L132" s="158"/>
      <c r="M132" s="163"/>
      <c r="N132" s="164"/>
      <c r="O132" s="164"/>
      <c r="P132" s="165">
        <f>SUM(P133:P143)</f>
        <v>0</v>
      </c>
      <c r="Q132" s="164"/>
      <c r="R132" s="165">
        <f>SUM(R133:R143)</f>
        <v>0.43972422</v>
      </c>
      <c r="S132" s="164"/>
      <c r="T132" s="166">
        <f>SUM(T133:T143)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9" t="s">
        <v>82</v>
      </c>
      <c r="AT132" s="167" t="s">
        <v>73</v>
      </c>
      <c r="AU132" s="167" t="s">
        <v>82</v>
      </c>
      <c r="AY132" s="159" t="s">
        <v>164</v>
      </c>
      <c r="BK132" s="168">
        <f>SUM(BK133:BK143)</f>
        <v>0</v>
      </c>
    </row>
    <row r="133" s="2" customFormat="1" ht="37.8" customHeight="1">
      <c r="A133" s="37"/>
      <c r="B133" s="171"/>
      <c r="C133" s="172" t="s">
        <v>82</v>
      </c>
      <c r="D133" s="172" t="s">
        <v>167</v>
      </c>
      <c r="E133" s="173" t="s">
        <v>168</v>
      </c>
      <c r="F133" s="174" t="s">
        <v>169</v>
      </c>
      <c r="G133" s="175" t="s">
        <v>170</v>
      </c>
      <c r="H133" s="176">
        <v>73.715999999999994</v>
      </c>
      <c r="I133" s="177"/>
      <c r="J133" s="178">
        <f>ROUND(I133*H133,2)</f>
        <v>0</v>
      </c>
      <c r="K133" s="179"/>
      <c r="L133" s="38"/>
      <c r="M133" s="180" t="s">
        <v>1</v>
      </c>
      <c r="N133" s="181" t="s">
        <v>40</v>
      </c>
      <c r="O133" s="76"/>
      <c r="P133" s="182">
        <f>O133*H133</f>
        <v>0</v>
      </c>
      <c r="Q133" s="182">
        <v>0.00247</v>
      </c>
      <c r="R133" s="182">
        <f>Q133*H133</f>
        <v>0.18207851999999999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171</v>
      </c>
      <c r="AT133" s="184" t="s">
        <v>167</v>
      </c>
      <c r="AU133" s="184" t="s">
        <v>172</v>
      </c>
      <c r="AY133" s="18" t="s">
        <v>164</v>
      </c>
      <c r="BE133" s="185">
        <f>IF(N133="základná",J133,0)</f>
        <v>0</v>
      </c>
      <c r="BF133" s="185">
        <f>IF(N133="znížená",J133,0)</f>
        <v>0</v>
      </c>
      <c r="BG133" s="185">
        <f>IF(N133="zákl. prenesená",J133,0)</f>
        <v>0</v>
      </c>
      <c r="BH133" s="185">
        <f>IF(N133="zníž. prenesená",J133,0)</f>
        <v>0</v>
      </c>
      <c r="BI133" s="185">
        <f>IF(N133="nulová",J133,0)</f>
        <v>0</v>
      </c>
      <c r="BJ133" s="18" t="s">
        <v>172</v>
      </c>
      <c r="BK133" s="185">
        <f>ROUND(I133*H133,2)</f>
        <v>0</v>
      </c>
      <c r="BL133" s="18" t="s">
        <v>171</v>
      </c>
      <c r="BM133" s="184" t="s">
        <v>173</v>
      </c>
    </row>
    <row r="134" s="13" customFormat="1">
      <c r="A134" s="13"/>
      <c r="B134" s="186"/>
      <c r="C134" s="13"/>
      <c r="D134" s="187" t="s">
        <v>174</v>
      </c>
      <c r="E134" s="188" t="s">
        <v>1</v>
      </c>
      <c r="F134" s="189" t="s">
        <v>446</v>
      </c>
      <c r="G134" s="13"/>
      <c r="H134" s="190">
        <v>73.715999999999994</v>
      </c>
      <c r="I134" s="191"/>
      <c r="J134" s="13"/>
      <c r="K134" s="13"/>
      <c r="L134" s="186"/>
      <c r="M134" s="192"/>
      <c r="N134" s="193"/>
      <c r="O134" s="193"/>
      <c r="P134" s="193"/>
      <c r="Q134" s="193"/>
      <c r="R134" s="193"/>
      <c r="S134" s="193"/>
      <c r="T134" s="19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8" t="s">
        <v>174</v>
      </c>
      <c r="AU134" s="188" t="s">
        <v>172</v>
      </c>
      <c r="AV134" s="13" t="s">
        <v>172</v>
      </c>
      <c r="AW134" s="13" t="s">
        <v>30</v>
      </c>
      <c r="AX134" s="13" t="s">
        <v>74</v>
      </c>
      <c r="AY134" s="188" t="s">
        <v>164</v>
      </c>
    </row>
    <row r="135" s="14" customFormat="1">
      <c r="A135" s="14"/>
      <c r="B135" s="195"/>
      <c r="C135" s="14"/>
      <c r="D135" s="187" t="s">
        <v>174</v>
      </c>
      <c r="E135" s="196" t="s">
        <v>1</v>
      </c>
      <c r="F135" s="197" t="s">
        <v>176</v>
      </c>
      <c r="G135" s="14"/>
      <c r="H135" s="198">
        <v>73.715999999999994</v>
      </c>
      <c r="I135" s="199"/>
      <c r="J135" s="14"/>
      <c r="K135" s="14"/>
      <c r="L135" s="195"/>
      <c r="M135" s="200"/>
      <c r="N135" s="201"/>
      <c r="O135" s="201"/>
      <c r="P135" s="201"/>
      <c r="Q135" s="201"/>
      <c r="R135" s="201"/>
      <c r="S135" s="201"/>
      <c r="T135" s="20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196" t="s">
        <v>174</v>
      </c>
      <c r="AU135" s="196" t="s">
        <v>172</v>
      </c>
      <c r="AV135" s="14" t="s">
        <v>177</v>
      </c>
      <c r="AW135" s="14" t="s">
        <v>30</v>
      </c>
      <c r="AX135" s="14" t="s">
        <v>74</v>
      </c>
      <c r="AY135" s="196" t="s">
        <v>164</v>
      </c>
    </row>
    <row r="136" s="15" customFormat="1">
      <c r="A136" s="15"/>
      <c r="B136" s="203"/>
      <c r="C136" s="15"/>
      <c r="D136" s="187" t="s">
        <v>174</v>
      </c>
      <c r="E136" s="204" t="s">
        <v>1</v>
      </c>
      <c r="F136" s="205" t="s">
        <v>178</v>
      </c>
      <c r="G136" s="15"/>
      <c r="H136" s="206">
        <v>73.715999999999994</v>
      </c>
      <c r="I136" s="207"/>
      <c r="J136" s="15"/>
      <c r="K136" s="15"/>
      <c r="L136" s="203"/>
      <c r="M136" s="208"/>
      <c r="N136" s="209"/>
      <c r="O136" s="209"/>
      <c r="P136" s="209"/>
      <c r="Q136" s="209"/>
      <c r="R136" s="209"/>
      <c r="S136" s="209"/>
      <c r="T136" s="210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04" t="s">
        <v>174</v>
      </c>
      <c r="AU136" s="204" t="s">
        <v>172</v>
      </c>
      <c r="AV136" s="15" t="s">
        <v>171</v>
      </c>
      <c r="AW136" s="15" t="s">
        <v>30</v>
      </c>
      <c r="AX136" s="15" t="s">
        <v>82</v>
      </c>
      <c r="AY136" s="204" t="s">
        <v>164</v>
      </c>
    </row>
    <row r="137" s="2" customFormat="1" ht="24.15" customHeight="1">
      <c r="A137" s="37"/>
      <c r="B137" s="171"/>
      <c r="C137" s="172" t="s">
        <v>172</v>
      </c>
      <c r="D137" s="172" t="s">
        <v>167</v>
      </c>
      <c r="E137" s="173" t="s">
        <v>179</v>
      </c>
      <c r="F137" s="174" t="s">
        <v>180</v>
      </c>
      <c r="G137" s="175" t="s">
        <v>170</v>
      </c>
      <c r="H137" s="176">
        <v>104.31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40</v>
      </c>
      <c r="O137" s="76"/>
      <c r="P137" s="182">
        <f>O137*H137</f>
        <v>0</v>
      </c>
      <c r="Q137" s="182">
        <v>0.00247</v>
      </c>
      <c r="R137" s="182">
        <f>Q137*H137</f>
        <v>0.25764569999999998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171</v>
      </c>
      <c r="AT137" s="184" t="s">
        <v>167</v>
      </c>
      <c r="AU137" s="184" t="s">
        <v>172</v>
      </c>
      <c r="AY137" s="18" t="s">
        <v>164</v>
      </c>
      <c r="BE137" s="185">
        <f>IF(N137="základná",J137,0)</f>
        <v>0</v>
      </c>
      <c r="BF137" s="185">
        <f>IF(N137="znížená",J137,0)</f>
        <v>0</v>
      </c>
      <c r="BG137" s="185">
        <f>IF(N137="zákl. prenesená",J137,0)</f>
        <v>0</v>
      </c>
      <c r="BH137" s="185">
        <f>IF(N137="zníž. prenesená",J137,0)</f>
        <v>0</v>
      </c>
      <c r="BI137" s="185">
        <f>IF(N137="nulová",J137,0)</f>
        <v>0</v>
      </c>
      <c r="BJ137" s="18" t="s">
        <v>172</v>
      </c>
      <c r="BK137" s="185">
        <f>ROUND(I137*H137,2)</f>
        <v>0</v>
      </c>
      <c r="BL137" s="18" t="s">
        <v>171</v>
      </c>
      <c r="BM137" s="184" t="s">
        <v>181</v>
      </c>
    </row>
    <row r="138" s="13" customFormat="1">
      <c r="A138" s="13"/>
      <c r="B138" s="186"/>
      <c r="C138" s="13"/>
      <c r="D138" s="187" t="s">
        <v>174</v>
      </c>
      <c r="E138" s="188" t="s">
        <v>1</v>
      </c>
      <c r="F138" s="189" t="s">
        <v>447</v>
      </c>
      <c r="G138" s="13"/>
      <c r="H138" s="190">
        <v>116.34699999999999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174</v>
      </c>
      <c r="AU138" s="188" t="s">
        <v>172</v>
      </c>
      <c r="AV138" s="13" t="s">
        <v>172</v>
      </c>
      <c r="AW138" s="13" t="s">
        <v>30</v>
      </c>
      <c r="AX138" s="13" t="s">
        <v>74</v>
      </c>
      <c r="AY138" s="188" t="s">
        <v>164</v>
      </c>
    </row>
    <row r="139" s="13" customFormat="1">
      <c r="A139" s="13"/>
      <c r="B139" s="186"/>
      <c r="C139" s="13"/>
      <c r="D139" s="187" t="s">
        <v>174</v>
      </c>
      <c r="E139" s="188" t="s">
        <v>1</v>
      </c>
      <c r="F139" s="189" t="s">
        <v>183</v>
      </c>
      <c r="G139" s="13"/>
      <c r="H139" s="190">
        <v>-19.213000000000001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174</v>
      </c>
      <c r="AU139" s="188" t="s">
        <v>172</v>
      </c>
      <c r="AV139" s="13" t="s">
        <v>172</v>
      </c>
      <c r="AW139" s="13" t="s">
        <v>30</v>
      </c>
      <c r="AX139" s="13" t="s">
        <v>74</v>
      </c>
      <c r="AY139" s="188" t="s">
        <v>164</v>
      </c>
    </row>
    <row r="140" s="13" customFormat="1">
      <c r="A140" s="13"/>
      <c r="B140" s="186"/>
      <c r="C140" s="13"/>
      <c r="D140" s="187" t="s">
        <v>174</v>
      </c>
      <c r="E140" s="188" t="s">
        <v>1</v>
      </c>
      <c r="F140" s="189" t="s">
        <v>184</v>
      </c>
      <c r="G140" s="13"/>
      <c r="H140" s="190">
        <v>-1.845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174</v>
      </c>
      <c r="AU140" s="188" t="s">
        <v>172</v>
      </c>
      <c r="AV140" s="13" t="s">
        <v>172</v>
      </c>
      <c r="AW140" s="13" t="s">
        <v>30</v>
      </c>
      <c r="AX140" s="13" t="s">
        <v>74</v>
      </c>
      <c r="AY140" s="188" t="s">
        <v>164</v>
      </c>
    </row>
    <row r="141" s="13" customFormat="1">
      <c r="A141" s="13"/>
      <c r="B141" s="186"/>
      <c r="C141" s="13"/>
      <c r="D141" s="187" t="s">
        <v>174</v>
      </c>
      <c r="E141" s="188" t="s">
        <v>1</v>
      </c>
      <c r="F141" s="189" t="s">
        <v>185</v>
      </c>
      <c r="G141" s="13"/>
      <c r="H141" s="190">
        <v>9.0210000000000008</v>
      </c>
      <c r="I141" s="191"/>
      <c r="J141" s="13"/>
      <c r="K141" s="13"/>
      <c r="L141" s="186"/>
      <c r="M141" s="192"/>
      <c r="N141" s="193"/>
      <c r="O141" s="193"/>
      <c r="P141" s="193"/>
      <c r="Q141" s="193"/>
      <c r="R141" s="193"/>
      <c r="S141" s="193"/>
      <c r="T141" s="19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8" t="s">
        <v>174</v>
      </c>
      <c r="AU141" s="188" t="s">
        <v>172</v>
      </c>
      <c r="AV141" s="13" t="s">
        <v>172</v>
      </c>
      <c r="AW141" s="13" t="s">
        <v>30</v>
      </c>
      <c r="AX141" s="13" t="s">
        <v>74</v>
      </c>
      <c r="AY141" s="188" t="s">
        <v>164</v>
      </c>
    </row>
    <row r="142" s="14" customFormat="1">
      <c r="A142" s="14"/>
      <c r="B142" s="195"/>
      <c r="C142" s="14"/>
      <c r="D142" s="187" t="s">
        <v>174</v>
      </c>
      <c r="E142" s="196" t="s">
        <v>1</v>
      </c>
      <c r="F142" s="197" t="s">
        <v>176</v>
      </c>
      <c r="G142" s="14"/>
      <c r="H142" s="198">
        <v>104.30999999999999</v>
      </c>
      <c r="I142" s="199"/>
      <c r="J142" s="14"/>
      <c r="K142" s="14"/>
      <c r="L142" s="195"/>
      <c r="M142" s="200"/>
      <c r="N142" s="201"/>
      <c r="O142" s="201"/>
      <c r="P142" s="201"/>
      <c r="Q142" s="201"/>
      <c r="R142" s="201"/>
      <c r="S142" s="201"/>
      <c r="T142" s="20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6" t="s">
        <v>174</v>
      </c>
      <c r="AU142" s="196" t="s">
        <v>172</v>
      </c>
      <c r="AV142" s="14" t="s">
        <v>177</v>
      </c>
      <c r="AW142" s="14" t="s">
        <v>30</v>
      </c>
      <c r="AX142" s="14" t="s">
        <v>74</v>
      </c>
      <c r="AY142" s="196" t="s">
        <v>164</v>
      </c>
    </row>
    <row r="143" s="15" customFormat="1">
      <c r="A143" s="15"/>
      <c r="B143" s="203"/>
      <c r="C143" s="15"/>
      <c r="D143" s="187" t="s">
        <v>174</v>
      </c>
      <c r="E143" s="204" t="s">
        <v>1</v>
      </c>
      <c r="F143" s="205" t="s">
        <v>178</v>
      </c>
      <c r="G143" s="15"/>
      <c r="H143" s="206">
        <v>104.30999999999999</v>
      </c>
      <c r="I143" s="207"/>
      <c r="J143" s="15"/>
      <c r="K143" s="15"/>
      <c r="L143" s="203"/>
      <c r="M143" s="208"/>
      <c r="N143" s="209"/>
      <c r="O143" s="209"/>
      <c r="P143" s="209"/>
      <c r="Q143" s="209"/>
      <c r="R143" s="209"/>
      <c r="S143" s="209"/>
      <c r="T143" s="210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04" t="s">
        <v>174</v>
      </c>
      <c r="AU143" s="204" t="s">
        <v>172</v>
      </c>
      <c r="AV143" s="15" t="s">
        <v>171</v>
      </c>
      <c r="AW143" s="15" t="s">
        <v>30</v>
      </c>
      <c r="AX143" s="15" t="s">
        <v>82</v>
      </c>
      <c r="AY143" s="204" t="s">
        <v>164</v>
      </c>
    </row>
    <row r="144" s="12" customFormat="1" ht="22.8" customHeight="1">
      <c r="A144" s="12"/>
      <c r="B144" s="158"/>
      <c r="C144" s="12"/>
      <c r="D144" s="159" t="s">
        <v>73</v>
      </c>
      <c r="E144" s="169" t="s">
        <v>186</v>
      </c>
      <c r="F144" s="169" t="s">
        <v>187</v>
      </c>
      <c r="G144" s="12"/>
      <c r="H144" s="12"/>
      <c r="I144" s="161"/>
      <c r="J144" s="170">
        <f>BK144</f>
        <v>0</v>
      </c>
      <c r="K144" s="12"/>
      <c r="L144" s="158"/>
      <c r="M144" s="163"/>
      <c r="N144" s="164"/>
      <c r="O144" s="164"/>
      <c r="P144" s="165">
        <f>SUM(P145:P160)</f>
        <v>0</v>
      </c>
      <c r="Q144" s="164"/>
      <c r="R144" s="165">
        <f>SUM(R145:R160)</f>
        <v>0</v>
      </c>
      <c r="S144" s="164"/>
      <c r="T144" s="166">
        <f>SUM(T145:T160)</f>
        <v>0.12240000000000001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9" t="s">
        <v>82</v>
      </c>
      <c r="AT144" s="167" t="s">
        <v>73</v>
      </c>
      <c r="AU144" s="167" t="s">
        <v>82</v>
      </c>
      <c r="AY144" s="159" t="s">
        <v>164</v>
      </c>
      <c r="BK144" s="168">
        <f>SUM(BK145:BK160)</f>
        <v>0</v>
      </c>
    </row>
    <row r="145" s="2" customFormat="1" ht="37.8" customHeight="1">
      <c r="A145" s="37"/>
      <c r="B145" s="171"/>
      <c r="C145" s="172" t="s">
        <v>177</v>
      </c>
      <c r="D145" s="172" t="s">
        <v>167</v>
      </c>
      <c r="E145" s="173" t="s">
        <v>368</v>
      </c>
      <c r="F145" s="174" t="s">
        <v>369</v>
      </c>
      <c r="G145" s="175" t="s">
        <v>170</v>
      </c>
      <c r="H145" s="176">
        <v>1.8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40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0.068000000000000005</v>
      </c>
      <c r="T145" s="183">
        <f>S145*H145</f>
        <v>0.12240000000000001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171</v>
      </c>
      <c r="AT145" s="184" t="s">
        <v>167</v>
      </c>
      <c r="AU145" s="184" t="s">
        <v>172</v>
      </c>
      <c r="AY145" s="18" t="s">
        <v>164</v>
      </c>
      <c r="BE145" s="185">
        <f>IF(N145="základná",J145,0)</f>
        <v>0</v>
      </c>
      <c r="BF145" s="185">
        <f>IF(N145="znížená",J145,0)</f>
        <v>0</v>
      </c>
      <c r="BG145" s="185">
        <f>IF(N145="zákl. prenesená",J145,0)</f>
        <v>0</v>
      </c>
      <c r="BH145" s="185">
        <f>IF(N145="zníž. prenesená",J145,0)</f>
        <v>0</v>
      </c>
      <c r="BI145" s="185">
        <f>IF(N145="nulová",J145,0)</f>
        <v>0</v>
      </c>
      <c r="BJ145" s="18" t="s">
        <v>172</v>
      </c>
      <c r="BK145" s="185">
        <f>ROUND(I145*H145,2)</f>
        <v>0</v>
      </c>
      <c r="BL145" s="18" t="s">
        <v>171</v>
      </c>
      <c r="BM145" s="184" t="s">
        <v>370</v>
      </c>
    </row>
    <row r="146" s="13" customFormat="1">
      <c r="A146" s="13"/>
      <c r="B146" s="186"/>
      <c r="C146" s="13"/>
      <c r="D146" s="187" t="s">
        <v>174</v>
      </c>
      <c r="E146" s="188" t="s">
        <v>1</v>
      </c>
      <c r="F146" s="189" t="s">
        <v>371</v>
      </c>
      <c r="G146" s="13"/>
      <c r="H146" s="190">
        <v>1.8</v>
      </c>
      <c r="I146" s="191"/>
      <c r="J146" s="13"/>
      <c r="K146" s="13"/>
      <c r="L146" s="186"/>
      <c r="M146" s="192"/>
      <c r="N146" s="193"/>
      <c r="O146" s="193"/>
      <c r="P146" s="193"/>
      <c r="Q146" s="193"/>
      <c r="R146" s="193"/>
      <c r="S146" s="193"/>
      <c r="T146" s="19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8" t="s">
        <v>174</v>
      </c>
      <c r="AU146" s="188" t="s">
        <v>172</v>
      </c>
      <c r="AV146" s="13" t="s">
        <v>172</v>
      </c>
      <c r="AW146" s="13" t="s">
        <v>30</v>
      </c>
      <c r="AX146" s="13" t="s">
        <v>74</v>
      </c>
      <c r="AY146" s="188" t="s">
        <v>164</v>
      </c>
    </row>
    <row r="147" s="14" customFormat="1">
      <c r="A147" s="14"/>
      <c r="B147" s="195"/>
      <c r="C147" s="14"/>
      <c r="D147" s="187" t="s">
        <v>174</v>
      </c>
      <c r="E147" s="196" t="s">
        <v>1</v>
      </c>
      <c r="F147" s="197" t="s">
        <v>176</v>
      </c>
      <c r="G147" s="14"/>
      <c r="H147" s="198">
        <v>1.8</v>
      </c>
      <c r="I147" s="199"/>
      <c r="J147" s="14"/>
      <c r="K147" s="14"/>
      <c r="L147" s="195"/>
      <c r="M147" s="200"/>
      <c r="N147" s="201"/>
      <c r="O147" s="201"/>
      <c r="P147" s="201"/>
      <c r="Q147" s="201"/>
      <c r="R147" s="201"/>
      <c r="S147" s="201"/>
      <c r="T147" s="20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6" t="s">
        <v>174</v>
      </c>
      <c r="AU147" s="196" t="s">
        <v>172</v>
      </c>
      <c r="AV147" s="14" t="s">
        <v>177</v>
      </c>
      <c r="AW147" s="14" t="s">
        <v>30</v>
      </c>
      <c r="AX147" s="14" t="s">
        <v>74</v>
      </c>
      <c r="AY147" s="196" t="s">
        <v>164</v>
      </c>
    </row>
    <row r="148" s="15" customFormat="1">
      <c r="A148" s="15"/>
      <c r="B148" s="203"/>
      <c r="C148" s="15"/>
      <c r="D148" s="187" t="s">
        <v>174</v>
      </c>
      <c r="E148" s="204" t="s">
        <v>1</v>
      </c>
      <c r="F148" s="205" t="s">
        <v>178</v>
      </c>
      <c r="G148" s="15"/>
      <c r="H148" s="206">
        <v>1.8</v>
      </c>
      <c r="I148" s="207"/>
      <c r="J148" s="15"/>
      <c r="K148" s="15"/>
      <c r="L148" s="203"/>
      <c r="M148" s="208"/>
      <c r="N148" s="209"/>
      <c r="O148" s="209"/>
      <c r="P148" s="209"/>
      <c r="Q148" s="209"/>
      <c r="R148" s="209"/>
      <c r="S148" s="209"/>
      <c r="T148" s="210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04" t="s">
        <v>174</v>
      </c>
      <c r="AU148" s="204" t="s">
        <v>172</v>
      </c>
      <c r="AV148" s="15" t="s">
        <v>171</v>
      </c>
      <c r="AW148" s="15" t="s">
        <v>30</v>
      </c>
      <c r="AX148" s="15" t="s">
        <v>82</v>
      </c>
      <c r="AY148" s="204" t="s">
        <v>164</v>
      </c>
    </row>
    <row r="149" s="2" customFormat="1" ht="24.15" customHeight="1">
      <c r="A149" s="37"/>
      <c r="B149" s="171"/>
      <c r="C149" s="172" t="s">
        <v>171</v>
      </c>
      <c r="D149" s="172" t="s">
        <v>167</v>
      </c>
      <c r="E149" s="173" t="s">
        <v>192</v>
      </c>
      <c r="F149" s="174" t="s">
        <v>193</v>
      </c>
      <c r="G149" s="175" t="s">
        <v>194</v>
      </c>
      <c r="H149" s="176">
        <v>0.14399999999999999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40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171</v>
      </c>
      <c r="AT149" s="184" t="s">
        <v>167</v>
      </c>
      <c r="AU149" s="184" t="s">
        <v>172</v>
      </c>
      <c r="AY149" s="18" t="s">
        <v>164</v>
      </c>
      <c r="BE149" s="185">
        <f>IF(N149="základná",J149,0)</f>
        <v>0</v>
      </c>
      <c r="BF149" s="185">
        <f>IF(N149="znížená",J149,0)</f>
        <v>0</v>
      </c>
      <c r="BG149" s="185">
        <f>IF(N149="zákl. prenesená",J149,0)</f>
        <v>0</v>
      </c>
      <c r="BH149" s="185">
        <f>IF(N149="zníž. prenesená",J149,0)</f>
        <v>0</v>
      </c>
      <c r="BI149" s="185">
        <f>IF(N149="nulová",J149,0)</f>
        <v>0</v>
      </c>
      <c r="BJ149" s="18" t="s">
        <v>172</v>
      </c>
      <c r="BK149" s="185">
        <f>ROUND(I149*H149,2)</f>
        <v>0</v>
      </c>
      <c r="BL149" s="18" t="s">
        <v>171</v>
      </c>
      <c r="BM149" s="184" t="s">
        <v>195</v>
      </c>
    </row>
    <row r="150" s="2" customFormat="1" ht="24.15" customHeight="1">
      <c r="A150" s="37"/>
      <c r="B150" s="171"/>
      <c r="C150" s="172" t="s">
        <v>196</v>
      </c>
      <c r="D150" s="172" t="s">
        <v>167</v>
      </c>
      <c r="E150" s="173" t="s">
        <v>197</v>
      </c>
      <c r="F150" s="174" t="s">
        <v>198</v>
      </c>
      <c r="G150" s="175" t="s">
        <v>194</v>
      </c>
      <c r="H150" s="176">
        <v>0.14399999999999999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40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171</v>
      </c>
      <c r="AT150" s="184" t="s">
        <v>167</v>
      </c>
      <c r="AU150" s="184" t="s">
        <v>172</v>
      </c>
      <c r="AY150" s="18" t="s">
        <v>164</v>
      </c>
      <c r="BE150" s="185">
        <f>IF(N150="základná",J150,0)</f>
        <v>0</v>
      </c>
      <c r="BF150" s="185">
        <f>IF(N150="znížená",J150,0)</f>
        <v>0</v>
      </c>
      <c r="BG150" s="185">
        <f>IF(N150="zákl. prenesená",J150,0)</f>
        <v>0</v>
      </c>
      <c r="BH150" s="185">
        <f>IF(N150="zníž. prenesená",J150,0)</f>
        <v>0</v>
      </c>
      <c r="BI150" s="185">
        <f>IF(N150="nulová",J150,0)</f>
        <v>0</v>
      </c>
      <c r="BJ150" s="18" t="s">
        <v>172</v>
      </c>
      <c r="BK150" s="185">
        <f>ROUND(I150*H150,2)</f>
        <v>0</v>
      </c>
      <c r="BL150" s="18" t="s">
        <v>171</v>
      </c>
      <c r="BM150" s="184" t="s">
        <v>372</v>
      </c>
    </row>
    <row r="151" s="2" customFormat="1" ht="14.4" customHeight="1">
      <c r="A151" s="37"/>
      <c r="B151" s="171"/>
      <c r="C151" s="172" t="s">
        <v>165</v>
      </c>
      <c r="D151" s="172" t="s">
        <v>167</v>
      </c>
      <c r="E151" s="173" t="s">
        <v>200</v>
      </c>
      <c r="F151" s="174" t="s">
        <v>201</v>
      </c>
      <c r="G151" s="175" t="s">
        <v>194</v>
      </c>
      <c r="H151" s="176">
        <v>0.14399999999999999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40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171</v>
      </c>
      <c r="AT151" s="184" t="s">
        <v>167</v>
      </c>
      <c r="AU151" s="184" t="s">
        <v>172</v>
      </c>
      <c r="AY151" s="18" t="s">
        <v>164</v>
      </c>
      <c r="BE151" s="185">
        <f>IF(N151="základná",J151,0)</f>
        <v>0</v>
      </c>
      <c r="BF151" s="185">
        <f>IF(N151="znížená",J151,0)</f>
        <v>0</v>
      </c>
      <c r="BG151" s="185">
        <f>IF(N151="zákl. prenesená",J151,0)</f>
        <v>0</v>
      </c>
      <c r="BH151" s="185">
        <f>IF(N151="zníž. prenesená",J151,0)</f>
        <v>0</v>
      </c>
      <c r="BI151" s="185">
        <f>IF(N151="nulová",J151,0)</f>
        <v>0</v>
      </c>
      <c r="BJ151" s="18" t="s">
        <v>172</v>
      </c>
      <c r="BK151" s="185">
        <f>ROUND(I151*H151,2)</f>
        <v>0</v>
      </c>
      <c r="BL151" s="18" t="s">
        <v>171</v>
      </c>
      <c r="BM151" s="184" t="s">
        <v>202</v>
      </c>
    </row>
    <row r="152" s="2" customFormat="1" ht="14.4" customHeight="1">
      <c r="A152" s="37"/>
      <c r="B152" s="171"/>
      <c r="C152" s="172" t="s">
        <v>203</v>
      </c>
      <c r="D152" s="172" t="s">
        <v>167</v>
      </c>
      <c r="E152" s="173" t="s">
        <v>204</v>
      </c>
      <c r="F152" s="174" t="s">
        <v>205</v>
      </c>
      <c r="G152" s="175" t="s">
        <v>194</v>
      </c>
      <c r="H152" s="176">
        <v>0.14399999999999999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40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171</v>
      </c>
      <c r="AT152" s="184" t="s">
        <v>167</v>
      </c>
      <c r="AU152" s="184" t="s">
        <v>172</v>
      </c>
      <c r="AY152" s="18" t="s">
        <v>164</v>
      </c>
      <c r="BE152" s="185">
        <f>IF(N152="základná",J152,0)</f>
        <v>0</v>
      </c>
      <c r="BF152" s="185">
        <f>IF(N152="znížená",J152,0)</f>
        <v>0</v>
      </c>
      <c r="BG152" s="185">
        <f>IF(N152="zákl. prenesená",J152,0)</f>
        <v>0</v>
      </c>
      <c r="BH152" s="185">
        <f>IF(N152="zníž. prenesená",J152,0)</f>
        <v>0</v>
      </c>
      <c r="BI152" s="185">
        <f>IF(N152="nulová",J152,0)</f>
        <v>0</v>
      </c>
      <c r="BJ152" s="18" t="s">
        <v>172</v>
      </c>
      <c r="BK152" s="185">
        <f>ROUND(I152*H152,2)</f>
        <v>0</v>
      </c>
      <c r="BL152" s="18" t="s">
        <v>171</v>
      </c>
      <c r="BM152" s="184" t="s">
        <v>206</v>
      </c>
    </row>
    <row r="153" s="2" customFormat="1" ht="14.4" customHeight="1">
      <c r="A153" s="37"/>
      <c r="B153" s="171"/>
      <c r="C153" s="172" t="s">
        <v>207</v>
      </c>
      <c r="D153" s="172" t="s">
        <v>167</v>
      </c>
      <c r="E153" s="173" t="s">
        <v>208</v>
      </c>
      <c r="F153" s="174" t="s">
        <v>209</v>
      </c>
      <c r="G153" s="175" t="s">
        <v>194</v>
      </c>
      <c r="H153" s="176">
        <v>0.14399999999999999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40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171</v>
      </c>
      <c r="AT153" s="184" t="s">
        <v>167</v>
      </c>
      <c r="AU153" s="184" t="s">
        <v>172</v>
      </c>
      <c r="AY153" s="18" t="s">
        <v>164</v>
      </c>
      <c r="BE153" s="185">
        <f>IF(N153="základná",J153,0)</f>
        <v>0</v>
      </c>
      <c r="BF153" s="185">
        <f>IF(N153="znížená",J153,0)</f>
        <v>0</v>
      </c>
      <c r="BG153" s="185">
        <f>IF(N153="zákl. prenesená",J153,0)</f>
        <v>0</v>
      </c>
      <c r="BH153" s="185">
        <f>IF(N153="zníž. prenesená",J153,0)</f>
        <v>0</v>
      </c>
      <c r="BI153" s="185">
        <f>IF(N153="nulová",J153,0)</f>
        <v>0</v>
      </c>
      <c r="BJ153" s="18" t="s">
        <v>172</v>
      </c>
      <c r="BK153" s="185">
        <f>ROUND(I153*H153,2)</f>
        <v>0</v>
      </c>
      <c r="BL153" s="18" t="s">
        <v>171</v>
      </c>
      <c r="BM153" s="184" t="s">
        <v>210</v>
      </c>
    </row>
    <row r="154" s="2" customFormat="1" ht="24.15" customHeight="1">
      <c r="A154" s="37"/>
      <c r="B154" s="171"/>
      <c r="C154" s="172" t="s">
        <v>186</v>
      </c>
      <c r="D154" s="172" t="s">
        <v>167</v>
      </c>
      <c r="E154" s="173" t="s">
        <v>211</v>
      </c>
      <c r="F154" s="174" t="s">
        <v>212</v>
      </c>
      <c r="G154" s="175" t="s">
        <v>194</v>
      </c>
      <c r="H154" s="176">
        <v>2.7360000000000002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40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171</v>
      </c>
      <c r="AT154" s="184" t="s">
        <v>167</v>
      </c>
      <c r="AU154" s="184" t="s">
        <v>172</v>
      </c>
      <c r="AY154" s="18" t="s">
        <v>164</v>
      </c>
      <c r="BE154" s="185">
        <f>IF(N154="základná",J154,0)</f>
        <v>0</v>
      </c>
      <c r="BF154" s="185">
        <f>IF(N154="znížená",J154,0)</f>
        <v>0</v>
      </c>
      <c r="BG154" s="185">
        <f>IF(N154="zákl. prenesená",J154,0)</f>
        <v>0</v>
      </c>
      <c r="BH154" s="185">
        <f>IF(N154="zníž. prenesená",J154,0)</f>
        <v>0</v>
      </c>
      <c r="BI154" s="185">
        <f>IF(N154="nulová",J154,0)</f>
        <v>0</v>
      </c>
      <c r="BJ154" s="18" t="s">
        <v>172</v>
      </c>
      <c r="BK154" s="185">
        <f>ROUND(I154*H154,2)</f>
        <v>0</v>
      </c>
      <c r="BL154" s="18" t="s">
        <v>171</v>
      </c>
      <c r="BM154" s="184" t="s">
        <v>213</v>
      </c>
    </row>
    <row r="155" s="13" customFormat="1">
      <c r="A155" s="13"/>
      <c r="B155" s="186"/>
      <c r="C155" s="13"/>
      <c r="D155" s="187" t="s">
        <v>174</v>
      </c>
      <c r="E155" s="13"/>
      <c r="F155" s="189" t="s">
        <v>373</v>
      </c>
      <c r="G155" s="13"/>
      <c r="H155" s="190">
        <v>2.7360000000000002</v>
      </c>
      <c r="I155" s="191"/>
      <c r="J155" s="13"/>
      <c r="K155" s="13"/>
      <c r="L155" s="186"/>
      <c r="M155" s="192"/>
      <c r="N155" s="193"/>
      <c r="O155" s="193"/>
      <c r="P155" s="193"/>
      <c r="Q155" s="193"/>
      <c r="R155" s="193"/>
      <c r="S155" s="193"/>
      <c r="T155" s="19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8" t="s">
        <v>174</v>
      </c>
      <c r="AU155" s="188" t="s">
        <v>172</v>
      </c>
      <c r="AV155" s="13" t="s">
        <v>172</v>
      </c>
      <c r="AW155" s="13" t="s">
        <v>3</v>
      </c>
      <c r="AX155" s="13" t="s">
        <v>82</v>
      </c>
      <c r="AY155" s="188" t="s">
        <v>164</v>
      </c>
    </row>
    <row r="156" s="2" customFormat="1" ht="24.15" customHeight="1">
      <c r="A156" s="37"/>
      <c r="B156" s="171"/>
      <c r="C156" s="172" t="s">
        <v>102</v>
      </c>
      <c r="D156" s="172" t="s">
        <v>167</v>
      </c>
      <c r="E156" s="173" t="s">
        <v>215</v>
      </c>
      <c r="F156" s="174" t="s">
        <v>216</v>
      </c>
      <c r="G156" s="175" t="s">
        <v>194</v>
      </c>
      <c r="H156" s="176">
        <v>0.14399999999999999</v>
      </c>
      <c r="I156" s="177"/>
      <c r="J156" s="178">
        <f>ROUND(I156*H156,2)</f>
        <v>0</v>
      </c>
      <c r="K156" s="179"/>
      <c r="L156" s="38"/>
      <c r="M156" s="180" t="s">
        <v>1</v>
      </c>
      <c r="N156" s="181" t="s">
        <v>40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171</v>
      </c>
      <c r="AT156" s="184" t="s">
        <v>167</v>
      </c>
      <c r="AU156" s="184" t="s">
        <v>172</v>
      </c>
      <c r="AY156" s="18" t="s">
        <v>164</v>
      </c>
      <c r="BE156" s="185">
        <f>IF(N156="základná",J156,0)</f>
        <v>0</v>
      </c>
      <c r="BF156" s="185">
        <f>IF(N156="znížená",J156,0)</f>
        <v>0</v>
      </c>
      <c r="BG156" s="185">
        <f>IF(N156="zákl. prenesená",J156,0)</f>
        <v>0</v>
      </c>
      <c r="BH156" s="185">
        <f>IF(N156="zníž. prenesená",J156,0)</f>
        <v>0</v>
      </c>
      <c r="BI156" s="185">
        <f>IF(N156="nulová",J156,0)</f>
        <v>0</v>
      </c>
      <c r="BJ156" s="18" t="s">
        <v>172</v>
      </c>
      <c r="BK156" s="185">
        <f>ROUND(I156*H156,2)</f>
        <v>0</v>
      </c>
      <c r="BL156" s="18" t="s">
        <v>171</v>
      </c>
      <c r="BM156" s="184" t="s">
        <v>217</v>
      </c>
    </row>
    <row r="157" s="2" customFormat="1" ht="24.15" customHeight="1">
      <c r="A157" s="37"/>
      <c r="B157" s="171"/>
      <c r="C157" s="172" t="s">
        <v>105</v>
      </c>
      <c r="D157" s="172" t="s">
        <v>167</v>
      </c>
      <c r="E157" s="173" t="s">
        <v>218</v>
      </c>
      <c r="F157" s="174" t="s">
        <v>219</v>
      </c>
      <c r="G157" s="175" t="s">
        <v>194</v>
      </c>
      <c r="H157" s="176">
        <v>0.28799999999999998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40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171</v>
      </c>
      <c r="AT157" s="184" t="s">
        <v>167</v>
      </c>
      <c r="AU157" s="184" t="s">
        <v>172</v>
      </c>
      <c r="AY157" s="18" t="s">
        <v>164</v>
      </c>
      <c r="BE157" s="185">
        <f>IF(N157="základná",J157,0)</f>
        <v>0</v>
      </c>
      <c r="BF157" s="185">
        <f>IF(N157="znížená",J157,0)</f>
        <v>0</v>
      </c>
      <c r="BG157" s="185">
        <f>IF(N157="zákl. prenesená",J157,0)</f>
        <v>0</v>
      </c>
      <c r="BH157" s="185">
        <f>IF(N157="zníž. prenesená",J157,0)</f>
        <v>0</v>
      </c>
      <c r="BI157" s="185">
        <f>IF(N157="nulová",J157,0)</f>
        <v>0</v>
      </c>
      <c r="BJ157" s="18" t="s">
        <v>172</v>
      </c>
      <c r="BK157" s="185">
        <f>ROUND(I157*H157,2)</f>
        <v>0</v>
      </c>
      <c r="BL157" s="18" t="s">
        <v>171</v>
      </c>
      <c r="BM157" s="184" t="s">
        <v>220</v>
      </c>
    </row>
    <row r="158" s="13" customFormat="1">
      <c r="A158" s="13"/>
      <c r="B158" s="186"/>
      <c r="C158" s="13"/>
      <c r="D158" s="187" t="s">
        <v>174</v>
      </c>
      <c r="E158" s="13"/>
      <c r="F158" s="189" t="s">
        <v>374</v>
      </c>
      <c r="G158" s="13"/>
      <c r="H158" s="190">
        <v>0.28799999999999998</v>
      </c>
      <c r="I158" s="191"/>
      <c r="J158" s="13"/>
      <c r="K158" s="13"/>
      <c r="L158" s="186"/>
      <c r="M158" s="192"/>
      <c r="N158" s="193"/>
      <c r="O158" s="193"/>
      <c r="P158" s="193"/>
      <c r="Q158" s="193"/>
      <c r="R158" s="193"/>
      <c r="S158" s="193"/>
      <c r="T158" s="19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8" t="s">
        <v>174</v>
      </c>
      <c r="AU158" s="188" t="s">
        <v>172</v>
      </c>
      <c r="AV158" s="13" t="s">
        <v>172</v>
      </c>
      <c r="AW158" s="13" t="s">
        <v>3</v>
      </c>
      <c r="AX158" s="13" t="s">
        <v>82</v>
      </c>
      <c r="AY158" s="188" t="s">
        <v>164</v>
      </c>
    </row>
    <row r="159" s="2" customFormat="1" ht="24.15" customHeight="1">
      <c r="A159" s="37"/>
      <c r="B159" s="171"/>
      <c r="C159" s="172" t="s">
        <v>108</v>
      </c>
      <c r="D159" s="172" t="s">
        <v>167</v>
      </c>
      <c r="E159" s="173" t="s">
        <v>222</v>
      </c>
      <c r="F159" s="174" t="s">
        <v>223</v>
      </c>
      <c r="G159" s="175" t="s">
        <v>194</v>
      </c>
      <c r="H159" s="176">
        <v>0.14399999999999999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40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171</v>
      </c>
      <c r="AT159" s="184" t="s">
        <v>167</v>
      </c>
      <c r="AU159" s="184" t="s">
        <v>172</v>
      </c>
      <c r="AY159" s="18" t="s">
        <v>164</v>
      </c>
      <c r="BE159" s="185">
        <f>IF(N159="základná",J159,0)</f>
        <v>0</v>
      </c>
      <c r="BF159" s="185">
        <f>IF(N159="znížená",J159,0)</f>
        <v>0</v>
      </c>
      <c r="BG159" s="185">
        <f>IF(N159="zákl. prenesená",J159,0)</f>
        <v>0</v>
      </c>
      <c r="BH159" s="185">
        <f>IF(N159="zníž. prenesená",J159,0)</f>
        <v>0</v>
      </c>
      <c r="BI159" s="185">
        <f>IF(N159="nulová",J159,0)</f>
        <v>0</v>
      </c>
      <c r="BJ159" s="18" t="s">
        <v>172</v>
      </c>
      <c r="BK159" s="185">
        <f>ROUND(I159*H159,2)</f>
        <v>0</v>
      </c>
      <c r="BL159" s="18" t="s">
        <v>171</v>
      </c>
      <c r="BM159" s="184" t="s">
        <v>375</v>
      </c>
    </row>
    <row r="160" s="2" customFormat="1" ht="14.4" customHeight="1">
      <c r="A160" s="37"/>
      <c r="B160" s="171"/>
      <c r="C160" s="172" t="s">
        <v>111</v>
      </c>
      <c r="D160" s="172" t="s">
        <v>167</v>
      </c>
      <c r="E160" s="173" t="s">
        <v>225</v>
      </c>
      <c r="F160" s="174" t="s">
        <v>226</v>
      </c>
      <c r="G160" s="175" t="s">
        <v>227</v>
      </c>
      <c r="H160" s="176">
        <v>0</v>
      </c>
      <c r="I160" s="177"/>
      <c r="J160" s="178">
        <f>ROUND(I160*H160,2)</f>
        <v>0</v>
      </c>
      <c r="K160" s="179"/>
      <c r="L160" s="38"/>
      <c r="M160" s="180" t="s">
        <v>1</v>
      </c>
      <c r="N160" s="181" t="s">
        <v>40</v>
      </c>
      <c r="O160" s="76"/>
      <c r="P160" s="182">
        <f>O160*H160</f>
        <v>0</v>
      </c>
      <c r="Q160" s="182">
        <v>0</v>
      </c>
      <c r="R160" s="182">
        <f>Q160*H160</f>
        <v>0</v>
      </c>
      <c r="S160" s="182">
        <v>0</v>
      </c>
      <c r="T160" s="18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4" t="s">
        <v>171</v>
      </c>
      <c r="AT160" s="184" t="s">
        <v>167</v>
      </c>
      <c r="AU160" s="184" t="s">
        <v>172</v>
      </c>
      <c r="AY160" s="18" t="s">
        <v>164</v>
      </c>
      <c r="BE160" s="185">
        <f>IF(N160="základná",J160,0)</f>
        <v>0</v>
      </c>
      <c r="BF160" s="185">
        <f>IF(N160="znížená",J160,0)</f>
        <v>0</v>
      </c>
      <c r="BG160" s="185">
        <f>IF(N160="zákl. prenesená",J160,0)</f>
        <v>0</v>
      </c>
      <c r="BH160" s="185">
        <f>IF(N160="zníž. prenesená",J160,0)</f>
        <v>0</v>
      </c>
      <c r="BI160" s="185">
        <f>IF(N160="nulová",J160,0)</f>
        <v>0</v>
      </c>
      <c r="BJ160" s="18" t="s">
        <v>172</v>
      </c>
      <c r="BK160" s="185">
        <f>ROUND(I160*H160,2)</f>
        <v>0</v>
      </c>
      <c r="BL160" s="18" t="s">
        <v>171</v>
      </c>
      <c r="BM160" s="184" t="s">
        <v>228</v>
      </c>
    </row>
    <row r="161" s="12" customFormat="1" ht="22.8" customHeight="1">
      <c r="A161" s="12"/>
      <c r="B161" s="158"/>
      <c r="C161" s="12"/>
      <c r="D161" s="159" t="s">
        <v>73</v>
      </c>
      <c r="E161" s="169" t="s">
        <v>229</v>
      </c>
      <c r="F161" s="169" t="s">
        <v>230</v>
      </c>
      <c r="G161" s="12"/>
      <c r="H161" s="12"/>
      <c r="I161" s="161"/>
      <c r="J161" s="170">
        <f>BK161</f>
        <v>0</v>
      </c>
      <c r="K161" s="12"/>
      <c r="L161" s="158"/>
      <c r="M161" s="163"/>
      <c r="N161" s="164"/>
      <c r="O161" s="164"/>
      <c r="P161" s="165">
        <f>P162</f>
        <v>0</v>
      </c>
      <c r="Q161" s="164"/>
      <c r="R161" s="165">
        <f>R162</f>
        <v>0</v>
      </c>
      <c r="S161" s="164"/>
      <c r="T161" s="166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59" t="s">
        <v>82</v>
      </c>
      <c r="AT161" s="167" t="s">
        <v>73</v>
      </c>
      <c r="AU161" s="167" t="s">
        <v>82</v>
      </c>
      <c r="AY161" s="159" t="s">
        <v>164</v>
      </c>
      <c r="BK161" s="168">
        <f>BK162</f>
        <v>0</v>
      </c>
    </row>
    <row r="162" s="2" customFormat="1" ht="24.15" customHeight="1">
      <c r="A162" s="37"/>
      <c r="B162" s="171"/>
      <c r="C162" s="172" t="s">
        <v>114</v>
      </c>
      <c r="D162" s="172" t="s">
        <v>167</v>
      </c>
      <c r="E162" s="173" t="s">
        <v>231</v>
      </c>
      <c r="F162" s="174" t="s">
        <v>232</v>
      </c>
      <c r="G162" s="175" t="s">
        <v>194</v>
      </c>
      <c r="H162" s="176">
        <v>0.44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40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171</v>
      </c>
      <c r="AT162" s="184" t="s">
        <v>167</v>
      </c>
      <c r="AU162" s="184" t="s">
        <v>172</v>
      </c>
      <c r="AY162" s="18" t="s">
        <v>164</v>
      </c>
      <c r="BE162" s="185">
        <f>IF(N162="základná",J162,0)</f>
        <v>0</v>
      </c>
      <c r="BF162" s="185">
        <f>IF(N162="znížená",J162,0)</f>
        <v>0</v>
      </c>
      <c r="BG162" s="185">
        <f>IF(N162="zákl. prenesená",J162,0)</f>
        <v>0</v>
      </c>
      <c r="BH162" s="185">
        <f>IF(N162="zníž. prenesená",J162,0)</f>
        <v>0</v>
      </c>
      <c r="BI162" s="185">
        <f>IF(N162="nulová",J162,0)</f>
        <v>0</v>
      </c>
      <c r="BJ162" s="18" t="s">
        <v>172</v>
      </c>
      <c r="BK162" s="185">
        <f>ROUND(I162*H162,2)</f>
        <v>0</v>
      </c>
      <c r="BL162" s="18" t="s">
        <v>171</v>
      </c>
      <c r="BM162" s="184" t="s">
        <v>233</v>
      </c>
    </row>
    <row r="163" s="12" customFormat="1" ht="25.92" customHeight="1">
      <c r="A163" s="12"/>
      <c r="B163" s="158"/>
      <c r="C163" s="12"/>
      <c r="D163" s="159" t="s">
        <v>73</v>
      </c>
      <c r="E163" s="160" t="s">
        <v>234</v>
      </c>
      <c r="F163" s="160" t="s">
        <v>235</v>
      </c>
      <c r="G163" s="12"/>
      <c r="H163" s="12"/>
      <c r="I163" s="161"/>
      <c r="J163" s="162">
        <f>BK163</f>
        <v>0</v>
      </c>
      <c r="K163" s="12"/>
      <c r="L163" s="158"/>
      <c r="M163" s="163"/>
      <c r="N163" s="164"/>
      <c r="O163" s="164"/>
      <c r="P163" s="165">
        <f>P164+P174+P179+P181+P196+P204+P232</f>
        <v>0</v>
      </c>
      <c r="Q163" s="164"/>
      <c r="R163" s="165">
        <f>R164+R174+R179+R181+R196+R204+R232</f>
        <v>0.41355953999999995</v>
      </c>
      <c r="S163" s="164"/>
      <c r="T163" s="166">
        <f>T164+T174+T179+T181+T196+T204+T232</f>
        <v>0.022060000000000003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172</v>
      </c>
      <c r="AT163" s="167" t="s">
        <v>73</v>
      </c>
      <c r="AU163" s="167" t="s">
        <v>74</v>
      </c>
      <c r="AY163" s="159" t="s">
        <v>164</v>
      </c>
      <c r="BK163" s="168">
        <f>BK164+BK174+BK179+BK181+BK196+BK204+BK232</f>
        <v>0</v>
      </c>
    </row>
    <row r="164" s="12" customFormat="1" ht="22.8" customHeight="1">
      <c r="A164" s="12"/>
      <c r="B164" s="158"/>
      <c r="C164" s="12"/>
      <c r="D164" s="159" t="s">
        <v>73</v>
      </c>
      <c r="E164" s="169" t="s">
        <v>236</v>
      </c>
      <c r="F164" s="169" t="s">
        <v>237</v>
      </c>
      <c r="G164" s="12"/>
      <c r="H164" s="12"/>
      <c r="I164" s="161"/>
      <c r="J164" s="170">
        <f>BK164</f>
        <v>0</v>
      </c>
      <c r="K164" s="12"/>
      <c r="L164" s="158"/>
      <c r="M164" s="163"/>
      <c r="N164" s="164"/>
      <c r="O164" s="164"/>
      <c r="P164" s="165">
        <f>SUM(P165:P173)</f>
        <v>0</v>
      </c>
      <c r="Q164" s="164"/>
      <c r="R164" s="165">
        <f>SUM(R165:R173)</f>
        <v>0.0086400000000000001</v>
      </c>
      <c r="S164" s="164"/>
      <c r="T164" s="166">
        <f>SUM(T165:T173)</f>
        <v>0.022060000000000003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59" t="s">
        <v>172</v>
      </c>
      <c r="AT164" s="167" t="s">
        <v>73</v>
      </c>
      <c r="AU164" s="167" t="s">
        <v>82</v>
      </c>
      <c r="AY164" s="159" t="s">
        <v>164</v>
      </c>
      <c r="BK164" s="168">
        <f>SUM(BK165:BK173)</f>
        <v>0</v>
      </c>
    </row>
    <row r="165" s="2" customFormat="1" ht="24.15" customHeight="1">
      <c r="A165" s="37"/>
      <c r="B165" s="171"/>
      <c r="C165" s="172" t="s">
        <v>117</v>
      </c>
      <c r="D165" s="172" t="s">
        <v>167</v>
      </c>
      <c r="E165" s="173" t="s">
        <v>238</v>
      </c>
      <c r="F165" s="174" t="s">
        <v>239</v>
      </c>
      <c r="G165" s="175" t="s">
        <v>240</v>
      </c>
      <c r="H165" s="176">
        <v>1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40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0.019460000000000002</v>
      </c>
      <c r="T165" s="183">
        <f>S165*H165</f>
        <v>0.019460000000000002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120</v>
      </c>
      <c r="AT165" s="184" t="s">
        <v>167</v>
      </c>
      <c r="AU165" s="184" t="s">
        <v>172</v>
      </c>
      <c r="AY165" s="18" t="s">
        <v>164</v>
      </c>
      <c r="BE165" s="185">
        <f>IF(N165="základná",J165,0)</f>
        <v>0</v>
      </c>
      <c r="BF165" s="185">
        <f>IF(N165="znížená",J165,0)</f>
        <v>0</v>
      </c>
      <c r="BG165" s="185">
        <f>IF(N165="zákl. prenesená",J165,0)</f>
        <v>0</v>
      </c>
      <c r="BH165" s="185">
        <f>IF(N165="zníž. prenesená",J165,0)</f>
        <v>0</v>
      </c>
      <c r="BI165" s="185">
        <f>IF(N165="nulová",J165,0)</f>
        <v>0</v>
      </c>
      <c r="BJ165" s="18" t="s">
        <v>172</v>
      </c>
      <c r="BK165" s="185">
        <f>ROUND(I165*H165,2)</f>
        <v>0</v>
      </c>
      <c r="BL165" s="18" t="s">
        <v>120</v>
      </c>
      <c r="BM165" s="184" t="s">
        <v>241</v>
      </c>
    </row>
    <row r="166" s="2" customFormat="1" ht="24.15" customHeight="1">
      <c r="A166" s="37"/>
      <c r="B166" s="171"/>
      <c r="C166" s="172" t="s">
        <v>120</v>
      </c>
      <c r="D166" s="172" t="s">
        <v>167</v>
      </c>
      <c r="E166" s="173" t="s">
        <v>242</v>
      </c>
      <c r="F166" s="174" t="s">
        <v>243</v>
      </c>
      <c r="G166" s="175" t="s">
        <v>227</v>
      </c>
      <c r="H166" s="176">
        <v>1</v>
      </c>
      <c r="I166" s="177"/>
      <c r="J166" s="178">
        <f>ROUND(I166*H166,2)</f>
        <v>0</v>
      </c>
      <c r="K166" s="179"/>
      <c r="L166" s="38"/>
      <c r="M166" s="180" t="s">
        <v>1</v>
      </c>
      <c r="N166" s="181" t="s">
        <v>40</v>
      </c>
      <c r="O166" s="76"/>
      <c r="P166" s="182">
        <f>O166*H166</f>
        <v>0</v>
      </c>
      <c r="Q166" s="182">
        <v>0.00027999999999999998</v>
      </c>
      <c r="R166" s="182">
        <f>Q166*H166</f>
        <v>0.00027999999999999998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120</v>
      </c>
      <c r="AT166" s="184" t="s">
        <v>167</v>
      </c>
      <c r="AU166" s="184" t="s">
        <v>172</v>
      </c>
      <c r="AY166" s="18" t="s">
        <v>164</v>
      </c>
      <c r="BE166" s="185">
        <f>IF(N166="základná",J166,0)</f>
        <v>0</v>
      </c>
      <c r="BF166" s="185">
        <f>IF(N166="znížená",J166,0)</f>
        <v>0</v>
      </c>
      <c r="BG166" s="185">
        <f>IF(N166="zákl. prenesená",J166,0)</f>
        <v>0</v>
      </c>
      <c r="BH166" s="185">
        <f>IF(N166="zníž. prenesená",J166,0)</f>
        <v>0</v>
      </c>
      <c r="BI166" s="185">
        <f>IF(N166="nulová",J166,0)</f>
        <v>0</v>
      </c>
      <c r="BJ166" s="18" t="s">
        <v>172</v>
      </c>
      <c r="BK166" s="185">
        <f>ROUND(I166*H166,2)</f>
        <v>0</v>
      </c>
      <c r="BL166" s="18" t="s">
        <v>120</v>
      </c>
      <c r="BM166" s="184" t="s">
        <v>244</v>
      </c>
    </row>
    <row r="167" s="2" customFormat="1" ht="14.4" customHeight="1">
      <c r="A167" s="37"/>
      <c r="B167" s="171"/>
      <c r="C167" s="211" t="s">
        <v>123</v>
      </c>
      <c r="D167" s="211" t="s">
        <v>245</v>
      </c>
      <c r="E167" s="212" t="s">
        <v>246</v>
      </c>
      <c r="F167" s="213" t="s">
        <v>247</v>
      </c>
      <c r="G167" s="214" t="s">
        <v>227</v>
      </c>
      <c r="H167" s="215">
        <v>1</v>
      </c>
      <c r="I167" s="216"/>
      <c r="J167" s="217">
        <f>ROUND(I167*H167,2)</f>
        <v>0</v>
      </c>
      <c r="K167" s="218"/>
      <c r="L167" s="219"/>
      <c r="M167" s="220" t="s">
        <v>1</v>
      </c>
      <c r="N167" s="221" t="s">
        <v>40</v>
      </c>
      <c r="O167" s="76"/>
      <c r="P167" s="182">
        <f>O167*H167</f>
        <v>0</v>
      </c>
      <c r="Q167" s="182">
        <v>0.0061999999999999998</v>
      </c>
      <c r="R167" s="182">
        <f>Q167*H167</f>
        <v>0.0061999999999999998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248</v>
      </c>
      <c r="AT167" s="184" t="s">
        <v>245</v>
      </c>
      <c r="AU167" s="184" t="s">
        <v>172</v>
      </c>
      <c r="AY167" s="18" t="s">
        <v>164</v>
      </c>
      <c r="BE167" s="185">
        <f>IF(N167="základná",J167,0)</f>
        <v>0</v>
      </c>
      <c r="BF167" s="185">
        <f>IF(N167="znížená",J167,0)</f>
        <v>0</v>
      </c>
      <c r="BG167" s="185">
        <f>IF(N167="zákl. prenesená",J167,0)</f>
        <v>0</v>
      </c>
      <c r="BH167" s="185">
        <f>IF(N167="zníž. prenesená",J167,0)</f>
        <v>0</v>
      </c>
      <c r="BI167" s="185">
        <f>IF(N167="nulová",J167,0)</f>
        <v>0</v>
      </c>
      <c r="BJ167" s="18" t="s">
        <v>172</v>
      </c>
      <c r="BK167" s="185">
        <f>ROUND(I167*H167,2)</f>
        <v>0</v>
      </c>
      <c r="BL167" s="18" t="s">
        <v>120</v>
      </c>
      <c r="BM167" s="184" t="s">
        <v>249</v>
      </c>
    </row>
    <row r="168" s="2" customFormat="1" ht="24.15" customHeight="1">
      <c r="A168" s="37"/>
      <c r="B168" s="171"/>
      <c r="C168" s="172" t="s">
        <v>126</v>
      </c>
      <c r="D168" s="172" t="s">
        <v>167</v>
      </c>
      <c r="E168" s="173" t="s">
        <v>250</v>
      </c>
      <c r="F168" s="174" t="s">
        <v>251</v>
      </c>
      <c r="G168" s="175" t="s">
        <v>240</v>
      </c>
      <c r="H168" s="176">
        <v>1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40</v>
      </c>
      <c r="O168" s="76"/>
      <c r="P168" s="182">
        <f>O168*H168</f>
        <v>0</v>
      </c>
      <c r="Q168" s="182">
        <v>0</v>
      </c>
      <c r="R168" s="182">
        <f>Q168*H168</f>
        <v>0</v>
      </c>
      <c r="S168" s="182">
        <v>0.0025999999999999999</v>
      </c>
      <c r="T168" s="183">
        <f>S168*H168</f>
        <v>0.0025999999999999999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120</v>
      </c>
      <c r="AT168" s="184" t="s">
        <v>167</v>
      </c>
      <c r="AU168" s="184" t="s">
        <v>172</v>
      </c>
      <c r="AY168" s="18" t="s">
        <v>164</v>
      </c>
      <c r="BE168" s="185">
        <f>IF(N168="základná",J168,0)</f>
        <v>0</v>
      </c>
      <c r="BF168" s="185">
        <f>IF(N168="znížená",J168,0)</f>
        <v>0</v>
      </c>
      <c r="BG168" s="185">
        <f>IF(N168="zákl. prenesená",J168,0)</f>
        <v>0</v>
      </c>
      <c r="BH168" s="185">
        <f>IF(N168="zníž. prenesená",J168,0)</f>
        <v>0</v>
      </c>
      <c r="BI168" s="185">
        <f>IF(N168="nulová",J168,0)</f>
        <v>0</v>
      </c>
      <c r="BJ168" s="18" t="s">
        <v>172</v>
      </c>
      <c r="BK168" s="185">
        <f>ROUND(I168*H168,2)</f>
        <v>0</v>
      </c>
      <c r="BL168" s="18" t="s">
        <v>120</v>
      </c>
      <c r="BM168" s="184" t="s">
        <v>252</v>
      </c>
    </row>
    <row r="169" s="2" customFormat="1" ht="14.4" customHeight="1">
      <c r="A169" s="37"/>
      <c r="B169" s="171"/>
      <c r="C169" s="172" t="s">
        <v>129</v>
      </c>
      <c r="D169" s="172" t="s">
        <v>167</v>
      </c>
      <c r="E169" s="173" t="s">
        <v>253</v>
      </c>
      <c r="F169" s="174" t="s">
        <v>254</v>
      </c>
      <c r="G169" s="175" t="s">
        <v>227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40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120</v>
      </c>
      <c r="AT169" s="184" t="s">
        <v>167</v>
      </c>
      <c r="AU169" s="184" t="s">
        <v>172</v>
      </c>
      <c r="AY169" s="18" t="s">
        <v>164</v>
      </c>
      <c r="BE169" s="185">
        <f>IF(N169="základná",J169,0)</f>
        <v>0</v>
      </c>
      <c r="BF169" s="185">
        <f>IF(N169="znížená",J169,0)</f>
        <v>0</v>
      </c>
      <c r="BG169" s="185">
        <f>IF(N169="zákl. prenesená",J169,0)</f>
        <v>0</v>
      </c>
      <c r="BH169" s="185">
        <f>IF(N169="zníž. prenesená",J169,0)</f>
        <v>0</v>
      </c>
      <c r="BI169" s="185">
        <f>IF(N169="nulová",J169,0)</f>
        <v>0</v>
      </c>
      <c r="BJ169" s="18" t="s">
        <v>172</v>
      </c>
      <c r="BK169" s="185">
        <f>ROUND(I169*H169,2)</f>
        <v>0</v>
      </c>
      <c r="BL169" s="18" t="s">
        <v>120</v>
      </c>
      <c r="BM169" s="184" t="s">
        <v>255</v>
      </c>
    </row>
    <row r="170" s="2" customFormat="1" ht="24.15" customHeight="1">
      <c r="A170" s="37"/>
      <c r="B170" s="171"/>
      <c r="C170" s="211" t="s">
        <v>7</v>
      </c>
      <c r="D170" s="211" t="s">
        <v>245</v>
      </c>
      <c r="E170" s="212" t="s">
        <v>256</v>
      </c>
      <c r="F170" s="213" t="s">
        <v>257</v>
      </c>
      <c r="G170" s="214" t="s">
        <v>227</v>
      </c>
      <c r="H170" s="215">
        <v>1</v>
      </c>
      <c r="I170" s="216"/>
      <c r="J170" s="217">
        <f>ROUND(I170*H170,2)</f>
        <v>0</v>
      </c>
      <c r="K170" s="218"/>
      <c r="L170" s="219"/>
      <c r="M170" s="220" t="s">
        <v>1</v>
      </c>
      <c r="N170" s="221" t="s">
        <v>40</v>
      </c>
      <c r="O170" s="76"/>
      <c r="P170" s="182">
        <f>O170*H170</f>
        <v>0</v>
      </c>
      <c r="Q170" s="182">
        <v>0.001</v>
      </c>
      <c r="R170" s="182">
        <f>Q170*H170</f>
        <v>0.001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248</v>
      </c>
      <c r="AT170" s="184" t="s">
        <v>245</v>
      </c>
      <c r="AU170" s="184" t="s">
        <v>172</v>
      </c>
      <c r="AY170" s="18" t="s">
        <v>164</v>
      </c>
      <c r="BE170" s="185">
        <f>IF(N170="základná",J170,0)</f>
        <v>0</v>
      </c>
      <c r="BF170" s="185">
        <f>IF(N170="znížená",J170,0)</f>
        <v>0</v>
      </c>
      <c r="BG170" s="185">
        <f>IF(N170="zákl. prenesená",J170,0)</f>
        <v>0</v>
      </c>
      <c r="BH170" s="185">
        <f>IF(N170="zníž. prenesená",J170,0)</f>
        <v>0</v>
      </c>
      <c r="BI170" s="185">
        <f>IF(N170="nulová",J170,0)</f>
        <v>0</v>
      </c>
      <c r="BJ170" s="18" t="s">
        <v>172</v>
      </c>
      <c r="BK170" s="185">
        <f>ROUND(I170*H170,2)</f>
        <v>0</v>
      </c>
      <c r="BL170" s="18" t="s">
        <v>120</v>
      </c>
      <c r="BM170" s="184" t="s">
        <v>258</v>
      </c>
    </row>
    <row r="171" s="2" customFormat="1" ht="24.15" customHeight="1">
      <c r="A171" s="37"/>
      <c r="B171" s="171"/>
      <c r="C171" s="172" t="s">
        <v>259</v>
      </c>
      <c r="D171" s="172" t="s">
        <v>167</v>
      </c>
      <c r="E171" s="173" t="s">
        <v>260</v>
      </c>
      <c r="F171" s="174" t="s">
        <v>261</v>
      </c>
      <c r="G171" s="175" t="s">
        <v>227</v>
      </c>
      <c r="H171" s="176">
        <v>1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40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120</v>
      </c>
      <c r="AT171" s="184" t="s">
        <v>167</v>
      </c>
      <c r="AU171" s="184" t="s">
        <v>172</v>
      </c>
      <c r="AY171" s="18" t="s">
        <v>164</v>
      </c>
      <c r="BE171" s="185">
        <f>IF(N171="základná",J171,0)</f>
        <v>0</v>
      </c>
      <c r="BF171" s="185">
        <f>IF(N171="znížená",J171,0)</f>
        <v>0</v>
      </c>
      <c r="BG171" s="185">
        <f>IF(N171="zákl. prenesená",J171,0)</f>
        <v>0</v>
      </c>
      <c r="BH171" s="185">
        <f>IF(N171="zníž. prenesená",J171,0)</f>
        <v>0</v>
      </c>
      <c r="BI171" s="185">
        <f>IF(N171="nulová",J171,0)</f>
        <v>0</v>
      </c>
      <c r="BJ171" s="18" t="s">
        <v>172</v>
      </c>
      <c r="BK171" s="185">
        <f>ROUND(I171*H171,2)</f>
        <v>0</v>
      </c>
      <c r="BL171" s="18" t="s">
        <v>120</v>
      </c>
      <c r="BM171" s="184" t="s">
        <v>262</v>
      </c>
    </row>
    <row r="172" s="2" customFormat="1" ht="24.15" customHeight="1">
      <c r="A172" s="37"/>
      <c r="B172" s="171"/>
      <c r="C172" s="211" t="s">
        <v>263</v>
      </c>
      <c r="D172" s="211" t="s">
        <v>245</v>
      </c>
      <c r="E172" s="212" t="s">
        <v>264</v>
      </c>
      <c r="F172" s="213" t="s">
        <v>265</v>
      </c>
      <c r="G172" s="214" t="s">
        <v>227</v>
      </c>
      <c r="H172" s="215">
        <v>1</v>
      </c>
      <c r="I172" s="216"/>
      <c r="J172" s="217">
        <f>ROUND(I172*H172,2)</f>
        <v>0</v>
      </c>
      <c r="K172" s="218"/>
      <c r="L172" s="219"/>
      <c r="M172" s="220" t="s">
        <v>1</v>
      </c>
      <c r="N172" s="221" t="s">
        <v>40</v>
      </c>
      <c r="O172" s="76"/>
      <c r="P172" s="182">
        <f>O172*H172</f>
        <v>0</v>
      </c>
      <c r="Q172" s="182">
        <v>0.00116</v>
      </c>
      <c r="R172" s="182">
        <f>Q172*H172</f>
        <v>0.00116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248</v>
      </c>
      <c r="AT172" s="184" t="s">
        <v>245</v>
      </c>
      <c r="AU172" s="184" t="s">
        <v>172</v>
      </c>
      <c r="AY172" s="18" t="s">
        <v>164</v>
      </c>
      <c r="BE172" s="185">
        <f>IF(N172="základná",J172,0)</f>
        <v>0</v>
      </c>
      <c r="BF172" s="185">
        <f>IF(N172="znížená",J172,0)</f>
        <v>0</v>
      </c>
      <c r="BG172" s="185">
        <f>IF(N172="zákl. prenesená",J172,0)</f>
        <v>0</v>
      </c>
      <c r="BH172" s="185">
        <f>IF(N172="zníž. prenesená",J172,0)</f>
        <v>0</v>
      </c>
      <c r="BI172" s="185">
        <f>IF(N172="nulová",J172,0)</f>
        <v>0</v>
      </c>
      <c r="BJ172" s="18" t="s">
        <v>172</v>
      </c>
      <c r="BK172" s="185">
        <f>ROUND(I172*H172,2)</f>
        <v>0</v>
      </c>
      <c r="BL172" s="18" t="s">
        <v>120</v>
      </c>
      <c r="BM172" s="184" t="s">
        <v>266</v>
      </c>
    </row>
    <row r="173" s="2" customFormat="1" ht="24.15" customHeight="1">
      <c r="A173" s="37"/>
      <c r="B173" s="171"/>
      <c r="C173" s="172" t="s">
        <v>267</v>
      </c>
      <c r="D173" s="172" t="s">
        <v>167</v>
      </c>
      <c r="E173" s="173" t="s">
        <v>268</v>
      </c>
      <c r="F173" s="174" t="s">
        <v>269</v>
      </c>
      <c r="G173" s="175" t="s">
        <v>194</v>
      </c>
      <c r="H173" s="176">
        <v>0.0089999999999999993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40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120</v>
      </c>
      <c r="AT173" s="184" t="s">
        <v>167</v>
      </c>
      <c r="AU173" s="184" t="s">
        <v>172</v>
      </c>
      <c r="AY173" s="18" t="s">
        <v>164</v>
      </c>
      <c r="BE173" s="185">
        <f>IF(N173="základná",J173,0)</f>
        <v>0</v>
      </c>
      <c r="BF173" s="185">
        <f>IF(N173="znížená",J173,0)</f>
        <v>0</v>
      </c>
      <c r="BG173" s="185">
        <f>IF(N173="zákl. prenesená",J173,0)</f>
        <v>0</v>
      </c>
      <c r="BH173" s="185">
        <f>IF(N173="zníž. prenesená",J173,0)</f>
        <v>0</v>
      </c>
      <c r="BI173" s="185">
        <f>IF(N173="nulová",J173,0)</f>
        <v>0</v>
      </c>
      <c r="BJ173" s="18" t="s">
        <v>172</v>
      </c>
      <c r="BK173" s="185">
        <f>ROUND(I173*H173,2)</f>
        <v>0</v>
      </c>
      <c r="BL173" s="18" t="s">
        <v>120</v>
      </c>
      <c r="BM173" s="184" t="s">
        <v>270</v>
      </c>
    </row>
    <row r="174" s="12" customFormat="1" ht="22.8" customHeight="1">
      <c r="A174" s="12"/>
      <c r="B174" s="158"/>
      <c r="C174" s="12"/>
      <c r="D174" s="159" t="s">
        <v>73</v>
      </c>
      <c r="E174" s="169" t="s">
        <v>376</v>
      </c>
      <c r="F174" s="169" t="s">
        <v>377</v>
      </c>
      <c r="G174" s="12"/>
      <c r="H174" s="12"/>
      <c r="I174" s="161"/>
      <c r="J174" s="170">
        <f>BK174</f>
        <v>0</v>
      </c>
      <c r="K174" s="12"/>
      <c r="L174" s="158"/>
      <c r="M174" s="163"/>
      <c r="N174" s="164"/>
      <c r="O174" s="164"/>
      <c r="P174" s="165">
        <f>SUM(P175:P178)</f>
        <v>0</v>
      </c>
      <c r="Q174" s="164"/>
      <c r="R174" s="165">
        <f>SUM(R175:R178)</f>
        <v>0</v>
      </c>
      <c r="S174" s="164"/>
      <c r="T174" s="166">
        <f>SUM(T175:T178)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59" t="s">
        <v>172</v>
      </c>
      <c r="AT174" s="167" t="s">
        <v>73</v>
      </c>
      <c r="AU174" s="167" t="s">
        <v>82</v>
      </c>
      <c r="AY174" s="159" t="s">
        <v>164</v>
      </c>
      <c r="BK174" s="168">
        <f>SUM(BK175:BK178)</f>
        <v>0</v>
      </c>
    </row>
    <row r="175" s="2" customFormat="1" ht="24.15" customHeight="1">
      <c r="A175" s="37"/>
      <c r="B175" s="171"/>
      <c r="C175" s="172" t="s">
        <v>273</v>
      </c>
      <c r="D175" s="172" t="s">
        <v>167</v>
      </c>
      <c r="E175" s="173" t="s">
        <v>378</v>
      </c>
      <c r="F175" s="174" t="s">
        <v>379</v>
      </c>
      <c r="G175" s="175" t="s">
        <v>170</v>
      </c>
      <c r="H175" s="176">
        <v>22.32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40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120</v>
      </c>
      <c r="AT175" s="184" t="s">
        <v>167</v>
      </c>
      <c r="AU175" s="184" t="s">
        <v>172</v>
      </c>
      <c r="AY175" s="18" t="s">
        <v>164</v>
      </c>
      <c r="BE175" s="185">
        <f>IF(N175="základná",J175,0)</f>
        <v>0</v>
      </c>
      <c r="BF175" s="185">
        <f>IF(N175="znížená",J175,0)</f>
        <v>0</v>
      </c>
      <c r="BG175" s="185">
        <f>IF(N175="zákl. prenesená",J175,0)</f>
        <v>0</v>
      </c>
      <c r="BH175" s="185">
        <f>IF(N175="zníž. prenesená",J175,0)</f>
        <v>0</v>
      </c>
      <c r="BI175" s="185">
        <f>IF(N175="nulová",J175,0)</f>
        <v>0</v>
      </c>
      <c r="BJ175" s="18" t="s">
        <v>172</v>
      </c>
      <c r="BK175" s="185">
        <f>ROUND(I175*H175,2)</f>
        <v>0</v>
      </c>
      <c r="BL175" s="18" t="s">
        <v>120</v>
      </c>
      <c r="BM175" s="184" t="s">
        <v>521</v>
      </c>
    </row>
    <row r="176" s="13" customFormat="1">
      <c r="A176" s="13"/>
      <c r="B176" s="186"/>
      <c r="C176" s="13"/>
      <c r="D176" s="187" t="s">
        <v>174</v>
      </c>
      <c r="E176" s="188" t="s">
        <v>1</v>
      </c>
      <c r="F176" s="189" t="s">
        <v>516</v>
      </c>
      <c r="G176" s="13"/>
      <c r="H176" s="190">
        <v>22.32</v>
      </c>
      <c r="I176" s="191"/>
      <c r="J176" s="13"/>
      <c r="K176" s="13"/>
      <c r="L176" s="186"/>
      <c r="M176" s="192"/>
      <c r="N176" s="193"/>
      <c r="O176" s="193"/>
      <c r="P176" s="193"/>
      <c r="Q176" s="193"/>
      <c r="R176" s="193"/>
      <c r="S176" s="193"/>
      <c r="T176" s="19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8" t="s">
        <v>174</v>
      </c>
      <c r="AU176" s="188" t="s">
        <v>172</v>
      </c>
      <c r="AV176" s="13" t="s">
        <v>172</v>
      </c>
      <c r="AW176" s="13" t="s">
        <v>30</v>
      </c>
      <c r="AX176" s="13" t="s">
        <v>74</v>
      </c>
      <c r="AY176" s="188" t="s">
        <v>164</v>
      </c>
    </row>
    <row r="177" s="14" customFormat="1">
      <c r="A177" s="14"/>
      <c r="B177" s="195"/>
      <c r="C177" s="14"/>
      <c r="D177" s="187" t="s">
        <v>174</v>
      </c>
      <c r="E177" s="196" t="s">
        <v>1</v>
      </c>
      <c r="F177" s="197" t="s">
        <v>323</v>
      </c>
      <c r="G177" s="14"/>
      <c r="H177" s="198">
        <v>22.32</v>
      </c>
      <c r="I177" s="199"/>
      <c r="J177" s="14"/>
      <c r="K177" s="14"/>
      <c r="L177" s="195"/>
      <c r="M177" s="200"/>
      <c r="N177" s="201"/>
      <c r="O177" s="201"/>
      <c r="P177" s="201"/>
      <c r="Q177" s="201"/>
      <c r="R177" s="201"/>
      <c r="S177" s="201"/>
      <c r="T177" s="20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6" t="s">
        <v>174</v>
      </c>
      <c r="AU177" s="196" t="s">
        <v>172</v>
      </c>
      <c r="AV177" s="14" t="s">
        <v>177</v>
      </c>
      <c r="AW177" s="14" t="s">
        <v>30</v>
      </c>
      <c r="AX177" s="14" t="s">
        <v>74</v>
      </c>
      <c r="AY177" s="196" t="s">
        <v>164</v>
      </c>
    </row>
    <row r="178" s="15" customFormat="1">
      <c r="A178" s="15"/>
      <c r="B178" s="203"/>
      <c r="C178" s="15"/>
      <c r="D178" s="187" t="s">
        <v>174</v>
      </c>
      <c r="E178" s="204" t="s">
        <v>1</v>
      </c>
      <c r="F178" s="205" t="s">
        <v>178</v>
      </c>
      <c r="G178" s="15"/>
      <c r="H178" s="206">
        <v>22.32</v>
      </c>
      <c r="I178" s="207"/>
      <c r="J178" s="15"/>
      <c r="K178" s="15"/>
      <c r="L178" s="203"/>
      <c r="M178" s="208"/>
      <c r="N178" s="209"/>
      <c r="O178" s="209"/>
      <c r="P178" s="209"/>
      <c r="Q178" s="209"/>
      <c r="R178" s="209"/>
      <c r="S178" s="209"/>
      <c r="T178" s="210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04" t="s">
        <v>174</v>
      </c>
      <c r="AU178" s="204" t="s">
        <v>172</v>
      </c>
      <c r="AV178" s="15" t="s">
        <v>171</v>
      </c>
      <c r="AW178" s="15" t="s">
        <v>30</v>
      </c>
      <c r="AX178" s="15" t="s">
        <v>82</v>
      </c>
      <c r="AY178" s="204" t="s">
        <v>164</v>
      </c>
    </row>
    <row r="179" s="12" customFormat="1" ht="22.8" customHeight="1">
      <c r="A179" s="12"/>
      <c r="B179" s="158"/>
      <c r="C179" s="12"/>
      <c r="D179" s="159" t="s">
        <v>73</v>
      </c>
      <c r="E179" s="169" t="s">
        <v>381</v>
      </c>
      <c r="F179" s="169" t="s">
        <v>382</v>
      </c>
      <c r="G179" s="12"/>
      <c r="H179" s="12"/>
      <c r="I179" s="161"/>
      <c r="J179" s="170">
        <f>BK179</f>
        <v>0</v>
      </c>
      <c r="K179" s="12"/>
      <c r="L179" s="158"/>
      <c r="M179" s="163"/>
      <c r="N179" s="164"/>
      <c r="O179" s="164"/>
      <c r="P179" s="165">
        <f>P180</f>
        <v>0</v>
      </c>
      <c r="Q179" s="164"/>
      <c r="R179" s="165">
        <f>R180</f>
        <v>4.0000000000000003E-05</v>
      </c>
      <c r="S179" s="164"/>
      <c r="T179" s="166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59" t="s">
        <v>172</v>
      </c>
      <c r="AT179" s="167" t="s">
        <v>73</v>
      </c>
      <c r="AU179" s="167" t="s">
        <v>82</v>
      </c>
      <c r="AY179" s="159" t="s">
        <v>164</v>
      </c>
      <c r="BK179" s="168">
        <f>BK180</f>
        <v>0</v>
      </c>
    </row>
    <row r="180" s="2" customFormat="1" ht="14.4" customHeight="1">
      <c r="A180" s="37"/>
      <c r="B180" s="171"/>
      <c r="C180" s="172" t="s">
        <v>282</v>
      </c>
      <c r="D180" s="172" t="s">
        <v>167</v>
      </c>
      <c r="E180" s="173" t="s">
        <v>383</v>
      </c>
      <c r="F180" s="174" t="s">
        <v>384</v>
      </c>
      <c r="G180" s="175" t="s">
        <v>385</v>
      </c>
      <c r="H180" s="176">
        <v>1</v>
      </c>
      <c r="I180" s="177"/>
      <c r="J180" s="178">
        <f>ROUND(I180*H180,2)</f>
        <v>0</v>
      </c>
      <c r="K180" s="179"/>
      <c r="L180" s="38"/>
      <c r="M180" s="180" t="s">
        <v>1</v>
      </c>
      <c r="N180" s="181" t="s">
        <v>40</v>
      </c>
      <c r="O180" s="76"/>
      <c r="P180" s="182">
        <f>O180*H180</f>
        <v>0</v>
      </c>
      <c r="Q180" s="182">
        <v>4.0000000000000003E-05</v>
      </c>
      <c r="R180" s="182">
        <f>Q180*H180</f>
        <v>4.0000000000000003E-05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120</v>
      </c>
      <c r="AT180" s="184" t="s">
        <v>167</v>
      </c>
      <c r="AU180" s="184" t="s">
        <v>172</v>
      </c>
      <c r="AY180" s="18" t="s">
        <v>164</v>
      </c>
      <c r="BE180" s="185">
        <f>IF(N180="základná",J180,0)</f>
        <v>0</v>
      </c>
      <c r="BF180" s="185">
        <f>IF(N180="znížená",J180,0)</f>
        <v>0</v>
      </c>
      <c r="BG180" s="185">
        <f>IF(N180="zákl. prenesená",J180,0)</f>
        <v>0</v>
      </c>
      <c r="BH180" s="185">
        <f>IF(N180="zníž. prenesená",J180,0)</f>
        <v>0</v>
      </c>
      <c r="BI180" s="185">
        <f>IF(N180="nulová",J180,0)</f>
        <v>0</v>
      </c>
      <c r="BJ180" s="18" t="s">
        <v>172</v>
      </c>
      <c r="BK180" s="185">
        <f>ROUND(I180*H180,2)</f>
        <v>0</v>
      </c>
      <c r="BL180" s="18" t="s">
        <v>120</v>
      </c>
      <c r="BM180" s="184" t="s">
        <v>451</v>
      </c>
    </row>
    <row r="181" s="12" customFormat="1" ht="22.8" customHeight="1">
      <c r="A181" s="12"/>
      <c r="B181" s="158"/>
      <c r="C181" s="12"/>
      <c r="D181" s="159" t="s">
        <v>73</v>
      </c>
      <c r="E181" s="169" t="s">
        <v>271</v>
      </c>
      <c r="F181" s="169" t="s">
        <v>272</v>
      </c>
      <c r="G181" s="12"/>
      <c r="H181" s="12"/>
      <c r="I181" s="161"/>
      <c r="J181" s="170">
        <f>BK181</f>
        <v>0</v>
      </c>
      <c r="K181" s="12"/>
      <c r="L181" s="158"/>
      <c r="M181" s="163"/>
      <c r="N181" s="164"/>
      <c r="O181" s="164"/>
      <c r="P181" s="165">
        <f>SUM(P182:P195)</f>
        <v>0</v>
      </c>
      <c r="Q181" s="164"/>
      <c r="R181" s="165">
        <f>SUM(R182:R195)</f>
        <v>0.27095163999999999</v>
      </c>
      <c r="S181" s="164"/>
      <c r="T181" s="166">
        <f>SUM(T182:T195)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59" t="s">
        <v>172</v>
      </c>
      <c r="AT181" s="167" t="s">
        <v>73</v>
      </c>
      <c r="AU181" s="167" t="s">
        <v>82</v>
      </c>
      <c r="AY181" s="159" t="s">
        <v>164</v>
      </c>
      <c r="BK181" s="168">
        <f>SUM(BK182:BK195)</f>
        <v>0</v>
      </c>
    </row>
    <row r="182" s="2" customFormat="1" ht="14.4" customHeight="1">
      <c r="A182" s="37"/>
      <c r="B182" s="171"/>
      <c r="C182" s="172" t="s">
        <v>287</v>
      </c>
      <c r="D182" s="172" t="s">
        <v>167</v>
      </c>
      <c r="E182" s="173" t="s">
        <v>274</v>
      </c>
      <c r="F182" s="174" t="s">
        <v>275</v>
      </c>
      <c r="G182" s="175" t="s">
        <v>276</v>
      </c>
      <c r="H182" s="176">
        <v>36.646000000000001</v>
      </c>
      <c r="I182" s="177"/>
      <c r="J182" s="178">
        <f>ROUND(I182*H182,2)</f>
        <v>0</v>
      </c>
      <c r="K182" s="179"/>
      <c r="L182" s="38"/>
      <c r="M182" s="180" t="s">
        <v>1</v>
      </c>
      <c r="N182" s="181" t="s">
        <v>40</v>
      </c>
      <c r="O182" s="76"/>
      <c r="P182" s="182">
        <f>O182*H182</f>
        <v>0</v>
      </c>
      <c r="Q182" s="182">
        <v>4.0000000000000003E-05</v>
      </c>
      <c r="R182" s="182">
        <f>Q182*H182</f>
        <v>0.0014658400000000002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120</v>
      </c>
      <c r="AT182" s="184" t="s">
        <v>167</v>
      </c>
      <c r="AU182" s="184" t="s">
        <v>172</v>
      </c>
      <c r="AY182" s="18" t="s">
        <v>164</v>
      </c>
      <c r="BE182" s="185">
        <f>IF(N182="základná",J182,0)</f>
        <v>0</v>
      </c>
      <c r="BF182" s="185">
        <f>IF(N182="znížená",J182,0)</f>
        <v>0</v>
      </c>
      <c r="BG182" s="185">
        <f>IF(N182="zákl. prenesená",J182,0)</f>
        <v>0</v>
      </c>
      <c r="BH182" s="185">
        <f>IF(N182="zníž. prenesená",J182,0)</f>
        <v>0</v>
      </c>
      <c r="BI182" s="185">
        <f>IF(N182="nulová",J182,0)</f>
        <v>0</v>
      </c>
      <c r="BJ182" s="18" t="s">
        <v>172</v>
      </c>
      <c r="BK182" s="185">
        <f>ROUND(I182*H182,2)</f>
        <v>0</v>
      </c>
      <c r="BL182" s="18" t="s">
        <v>120</v>
      </c>
      <c r="BM182" s="184" t="s">
        <v>277</v>
      </c>
    </row>
    <row r="183" s="13" customFormat="1">
      <c r="A183" s="13"/>
      <c r="B183" s="186"/>
      <c r="C183" s="13"/>
      <c r="D183" s="187" t="s">
        <v>174</v>
      </c>
      <c r="E183" s="188" t="s">
        <v>1</v>
      </c>
      <c r="F183" s="189" t="s">
        <v>452</v>
      </c>
      <c r="G183" s="13"/>
      <c r="H183" s="190">
        <v>35.246000000000002</v>
      </c>
      <c r="I183" s="191"/>
      <c r="J183" s="13"/>
      <c r="K183" s="13"/>
      <c r="L183" s="186"/>
      <c r="M183" s="192"/>
      <c r="N183" s="193"/>
      <c r="O183" s="193"/>
      <c r="P183" s="193"/>
      <c r="Q183" s="193"/>
      <c r="R183" s="193"/>
      <c r="S183" s="193"/>
      <c r="T183" s="19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174</v>
      </c>
      <c r="AU183" s="188" t="s">
        <v>172</v>
      </c>
      <c r="AV183" s="13" t="s">
        <v>172</v>
      </c>
      <c r="AW183" s="13" t="s">
        <v>30</v>
      </c>
      <c r="AX183" s="13" t="s">
        <v>74</v>
      </c>
      <c r="AY183" s="188" t="s">
        <v>164</v>
      </c>
    </row>
    <row r="184" s="13" customFormat="1">
      <c r="A184" s="13"/>
      <c r="B184" s="186"/>
      <c r="C184" s="13"/>
      <c r="D184" s="187" t="s">
        <v>174</v>
      </c>
      <c r="E184" s="188" t="s">
        <v>1</v>
      </c>
      <c r="F184" s="189" t="s">
        <v>279</v>
      </c>
      <c r="G184" s="13"/>
      <c r="H184" s="190">
        <v>0.80000000000000004</v>
      </c>
      <c r="I184" s="191"/>
      <c r="J184" s="13"/>
      <c r="K184" s="13"/>
      <c r="L184" s="186"/>
      <c r="M184" s="192"/>
      <c r="N184" s="193"/>
      <c r="O184" s="193"/>
      <c r="P184" s="193"/>
      <c r="Q184" s="193"/>
      <c r="R184" s="193"/>
      <c r="S184" s="193"/>
      <c r="T184" s="19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8" t="s">
        <v>174</v>
      </c>
      <c r="AU184" s="188" t="s">
        <v>172</v>
      </c>
      <c r="AV184" s="13" t="s">
        <v>172</v>
      </c>
      <c r="AW184" s="13" t="s">
        <v>30</v>
      </c>
      <c r="AX184" s="13" t="s">
        <v>74</v>
      </c>
      <c r="AY184" s="188" t="s">
        <v>164</v>
      </c>
    </row>
    <row r="185" s="13" customFormat="1">
      <c r="A185" s="13"/>
      <c r="B185" s="186"/>
      <c r="C185" s="13"/>
      <c r="D185" s="187" t="s">
        <v>174</v>
      </c>
      <c r="E185" s="188" t="s">
        <v>1</v>
      </c>
      <c r="F185" s="189" t="s">
        <v>280</v>
      </c>
      <c r="G185" s="13"/>
      <c r="H185" s="190">
        <v>1.5</v>
      </c>
      <c r="I185" s="191"/>
      <c r="J185" s="13"/>
      <c r="K185" s="13"/>
      <c r="L185" s="186"/>
      <c r="M185" s="192"/>
      <c r="N185" s="193"/>
      <c r="O185" s="193"/>
      <c r="P185" s="193"/>
      <c r="Q185" s="193"/>
      <c r="R185" s="193"/>
      <c r="S185" s="193"/>
      <c r="T185" s="19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8" t="s">
        <v>174</v>
      </c>
      <c r="AU185" s="188" t="s">
        <v>172</v>
      </c>
      <c r="AV185" s="13" t="s">
        <v>172</v>
      </c>
      <c r="AW185" s="13" t="s">
        <v>30</v>
      </c>
      <c r="AX185" s="13" t="s">
        <v>74</v>
      </c>
      <c r="AY185" s="188" t="s">
        <v>164</v>
      </c>
    </row>
    <row r="186" s="13" customFormat="1">
      <c r="A186" s="13"/>
      <c r="B186" s="186"/>
      <c r="C186" s="13"/>
      <c r="D186" s="187" t="s">
        <v>174</v>
      </c>
      <c r="E186" s="188" t="s">
        <v>1</v>
      </c>
      <c r="F186" s="189" t="s">
        <v>281</v>
      </c>
      <c r="G186" s="13"/>
      <c r="H186" s="190">
        <v>-0.90000000000000002</v>
      </c>
      <c r="I186" s="191"/>
      <c r="J186" s="13"/>
      <c r="K186" s="13"/>
      <c r="L186" s="186"/>
      <c r="M186" s="192"/>
      <c r="N186" s="193"/>
      <c r="O186" s="193"/>
      <c r="P186" s="193"/>
      <c r="Q186" s="193"/>
      <c r="R186" s="193"/>
      <c r="S186" s="193"/>
      <c r="T186" s="19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8" t="s">
        <v>174</v>
      </c>
      <c r="AU186" s="188" t="s">
        <v>172</v>
      </c>
      <c r="AV186" s="13" t="s">
        <v>172</v>
      </c>
      <c r="AW186" s="13" t="s">
        <v>30</v>
      </c>
      <c r="AX186" s="13" t="s">
        <v>74</v>
      </c>
      <c r="AY186" s="188" t="s">
        <v>164</v>
      </c>
    </row>
    <row r="187" s="14" customFormat="1">
      <c r="A187" s="14"/>
      <c r="B187" s="195"/>
      <c r="C187" s="14"/>
      <c r="D187" s="187" t="s">
        <v>174</v>
      </c>
      <c r="E187" s="196" t="s">
        <v>1</v>
      </c>
      <c r="F187" s="197" t="s">
        <v>176</v>
      </c>
      <c r="G187" s="14"/>
      <c r="H187" s="198">
        <v>36.646000000000001</v>
      </c>
      <c r="I187" s="199"/>
      <c r="J187" s="14"/>
      <c r="K187" s="14"/>
      <c r="L187" s="195"/>
      <c r="M187" s="200"/>
      <c r="N187" s="201"/>
      <c r="O187" s="201"/>
      <c r="P187" s="201"/>
      <c r="Q187" s="201"/>
      <c r="R187" s="201"/>
      <c r="S187" s="201"/>
      <c r="T187" s="20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6" t="s">
        <v>174</v>
      </c>
      <c r="AU187" s="196" t="s">
        <v>172</v>
      </c>
      <c r="AV187" s="14" t="s">
        <v>177</v>
      </c>
      <c r="AW187" s="14" t="s">
        <v>30</v>
      </c>
      <c r="AX187" s="14" t="s">
        <v>74</v>
      </c>
      <c r="AY187" s="196" t="s">
        <v>164</v>
      </c>
    </row>
    <row r="188" s="15" customFormat="1">
      <c r="A188" s="15"/>
      <c r="B188" s="203"/>
      <c r="C188" s="15"/>
      <c r="D188" s="187" t="s">
        <v>174</v>
      </c>
      <c r="E188" s="204" t="s">
        <v>1</v>
      </c>
      <c r="F188" s="205" t="s">
        <v>178</v>
      </c>
      <c r="G188" s="15"/>
      <c r="H188" s="206">
        <v>36.646000000000001</v>
      </c>
      <c r="I188" s="207"/>
      <c r="J188" s="15"/>
      <c r="K188" s="15"/>
      <c r="L188" s="203"/>
      <c r="M188" s="208"/>
      <c r="N188" s="209"/>
      <c r="O188" s="209"/>
      <c r="P188" s="209"/>
      <c r="Q188" s="209"/>
      <c r="R188" s="209"/>
      <c r="S188" s="209"/>
      <c r="T188" s="210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04" t="s">
        <v>174</v>
      </c>
      <c r="AU188" s="204" t="s">
        <v>172</v>
      </c>
      <c r="AV188" s="15" t="s">
        <v>171</v>
      </c>
      <c r="AW188" s="15" t="s">
        <v>30</v>
      </c>
      <c r="AX188" s="15" t="s">
        <v>82</v>
      </c>
      <c r="AY188" s="204" t="s">
        <v>164</v>
      </c>
    </row>
    <row r="189" s="2" customFormat="1" ht="14.4" customHeight="1">
      <c r="A189" s="37"/>
      <c r="B189" s="171"/>
      <c r="C189" s="211" t="s">
        <v>291</v>
      </c>
      <c r="D189" s="211" t="s">
        <v>245</v>
      </c>
      <c r="E189" s="212" t="s">
        <v>283</v>
      </c>
      <c r="F189" s="213" t="s">
        <v>284</v>
      </c>
      <c r="G189" s="214" t="s">
        <v>170</v>
      </c>
      <c r="H189" s="215">
        <v>3.738</v>
      </c>
      <c r="I189" s="216"/>
      <c r="J189" s="217">
        <f>ROUND(I189*H189,2)</f>
        <v>0</v>
      </c>
      <c r="K189" s="218"/>
      <c r="L189" s="219"/>
      <c r="M189" s="220" t="s">
        <v>1</v>
      </c>
      <c r="N189" s="221" t="s">
        <v>40</v>
      </c>
      <c r="O189" s="76"/>
      <c r="P189" s="182">
        <f>O189*H189</f>
        <v>0</v>
      </c>
      <c r="Q189" s="182">
        <v>0.0030000000000000001</v>
      </c>
      <c r="R189" s="182">
        <f>Q189*H189</f>
        <v>0.011214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248</v>
      </c>
      <c r="AT189" s="184" t="s">
        <v>245</v>
      </c>
      <c r="AU189" s="184" t="s">
        <v>172</v>
      </c>
      <c r="AY189" s="18" t="s">
        <v>164</v>
      </c>
      <c r="BE189" s="185">
        <f>IF(N189="základná",J189,0)</f>
        <v>0</v>
      </c>
      <c r="BF189" s="185">
        <f>IF(N189="znížená",J189,0)</f>
        <v>0</v>
      </c>
      <c r="BG189" s="185">
        <f>IF(N189="zákl. prenesená",J189,0)</f>
        <v>0</v>
      </c>
      <c r="BH189" s="185">
        <f>IF(N189="zníž. prenesená",J189,0)</f>
        <v>0</v>
      </c>
      <c r="BI189" s="185">
        <f>IF(N189="nulová",J189,0)</f>
        <v>0</v>
      </c>
      <c r="BJ189" s="18" t="s">
        <v>172</v>
      </c>
      <c r="BK189" s="185">
        <f>ROUND(I189*H189,2)</f>
        <v>0</v>
      </c>
      <c r="BL189" s="18" t="s">
        <v>120</v>
      </c>
      <c r="BM189" s="184" t="s">
        <v>285</v>
      </c>
    </row>
    <row r="190" s="13" customFormat="1">
      <c r="A190" s="13"/>
      <c r="B190" s="186"/>
      <c r="C190" s="13"/>
      <c r="D190" s="187" t="s">
        <v>174</v>
      </c>
      <c r="E190" s="13"/>
      <c r="F190" s="189" t="s">
        <v>517</v>
      </c>
      <c r="G190" s="13"/>
      <c r="H190" s="190">
        <v>3.738</v>
      </c>
      <c r="I190" s="191"/>
      <c r="J190" s="13"/>
      <c r="K190" s="13"/>
      <c r="L190" s="186"/>
      <c r="M190" s="192"/>
      <c r="N190" s="193"/>
      <c r="O190" s="193"/>
      <c r="P190" s="193"/>
      <c r="Q190" s="193"/>
      <c r="R190" s="193"/>
      <c r="S190" s="193"/>
      <c r="T190" s="19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8" t="s">
        <v>174</v>
      </c>
      <c r="AU190" s="188" t="s">
        <v>172</v>
      </c>
      <c r="AV190" s="13" t="s">
        <v>172</v>
      </c>
      <c r="AW190" s="13" t="s">
        <v>3</v>
      </c>
      <c r="AX190" s="13" t="s">
        <v>82</v>
      </c>
      <c r="AY190" s="188" t="s">
        <v>164</v>
      </c>
    </row>
    <row r="191" s="2" customFormat="1" ht="24.15" customHeight="1">
      <c r="A191" s="37"/>
      <c r="B191" s="171"/>
      <c r="C191" s="172" t="s">
        <v>294</v>
      </c>
      <c r="D191" s="172" t="s">
        <v>167</v>
      </c>
      <c r="E191" s="173" t="s">
        <v>288</v>
      </c>
      <c r="F191" s="174" t="s">
        <v>289</v>
      </c>
      <c r="G191" s="175" t="s">
        <v>170</v>
      </c>
      <c r="H191" s="176">
        <v>76.186000000000007</v>
      </c>
      <c r="I191" s="177"/>
      <c r="J191" s="178">
        <f>ROUND(I191*H191,2)</f>
        <v>0</v>
      </c>
      <c r="K191" s="179"/>
      <c r="L191" s="38"/>
      <c r="M191" s="180" t="s">
        <v>1</v>
      </c>
      <c r="N191" s="181" t="s">
        <v>40</v>
      </c>
      <c r="O191" s="76"/>
      <c r="P191" s="182">
        <f>O191*H191</f>
        <v>0</v>
      </c>
      <c r="Q191" s="182">
        <v>0.00029999999999999997</v>
      </c>
      <c r="R191" s="182">
        <f>Q191*H191</f>
        <v>0.022855799999999999</v>
      </c>
      <c r="S191" s="182">
        <v>0</v>
      </c>
      <c r="T191" s="18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4" t="s">
        <v>120</v>
      </c>
      <c r="AT191" s="184" t="s">
        <v>167</v>
      </c>
      <c r="AU191" s="184" t="s">
        <v>172</v>
      </c>
      <c r="AY191" s="18" t="s">
        <v>164</v>
      </c>
      <c r="BE191" s="185">
        <f>IF(N191="základná",J191,0)</f>
        <v>0</v>
      </c>
      <c r="BF191" s="185">
        <f>IF(N191="znížená",J191,0)</f>
        <v>0</v>
      </c>
      <c r="BG191" s="185">
        <f>IF(N191="zákl. prenesená",J191,0)</f>
        <v>0</v>
      </c>
      <c r="BH191" s="185">
        <f>IF(N191="zníž. prenesená",J191,0)</f>
        <v>0</v>
      </c>
      <c r="BI191" s="185">
        <f>IF(N191="nulová",J191,0)</f>
        <v>0</v>
      </c>
      <c r="BJ191" s="18" t="s">
        <v>172</v>
      </c>
      <c r="BK191" s="185">
        <f>ROUND(I191*H191,2)</f>
        <v>0</v>
      </c>
      <c r="BL191" s="18" t="s">
        <v>120</v>
      </c>
      <c r="BM191" s="184" t="s">
        <v>290</v>
      </c>
    </row>
    <row r="192" s="2" customFormat="1" ht="14.4" customHeight="1">
      <c r="A192" s="37"/>
      <c r="B192" s="171"/>
      <c r="C192" s="211" t="s">
        <v>298</v>
      </c>
      <c r="D192" s="211" t="s">
        <v>245</v>
      </c>
      <c r="E192" s="212" t="s">
        <v>283</v>
      </c>
      <c r="F192" s="213" t="s">
        <v>284</v>
      </c>
      <c r="G192" s="214" t="s">
        <v>170</v>
      </c>
      <c r="H192" s="215">
        <v>78.471999999999994</v>
      </c>
      <c r="I192" s="216"/>
      <c r="J192" s="217">
        <f>ROUND(I192*H192,2)</f>
        <v>0</v>
      </c>
      <c r="K192" s="218"/>
      <c r="L192" s="219"/>
      <c r="M192" s="220" t="s">
        <v>1</v>
      </c>
      <c r="N192" s="221" t="s">
        <v>40</v>
      </c>
      <c r="O192" s="76"/>
      <c r="P192" s="182">
        <f>O192*H192</f>
        <v>0</v>
      </c>
      <c r="Q192" s="182">
        <v>0.0030000000000000001</v>
      </c>
      <c r="R192" s="182">
        <f>Q192*H192</f>
        <v>0.23541599999999999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248</v>
      </c>
      <c r="AT192" s="184" t="s">
        <v>245</v>
      </c>
      <c r="AU192" s="184" t="s">
        <v>172</v>
      </c>
      <c r="AY192" s="18" t="s">
        <v>164</v>
      </c>
      <c r="BE192" s="185">
        <f>IF(N192="základná",J192,0)</f>
        <v>0</v>
      </c>
      <c r="BF192" s="185">
        <f>IF(N192="znížená",J192,0)</f>
        <v>0</v>
      </c>
      <c r="BG192" s="185">
        <f>IF(N192="zákl. prenesená",J192,0)</f>
        <v>0</v>
      </c>
      <c r="BH192" s="185">
        <f>IF(N192="zníž. prenesená",J192,0)</f>
        <v>0</v>
      </c>
      <c r="BI192" s="185">
        <f>IF(N192="nulová",J192,0)</f>
        <v>0</v>
      </c>
      <c r="BJ192" s="18" t="s">
        <v>172</v>
      </c>
      <c r="BK192" s="185">
        <f>ROUND(I192*H192,2)</f>
        <v>0</v>
      </c>
      <c r="BL192" s="18" t="s">
        <v>120</v>
      </c>
      <c r="BM192" s="184" t="s">
        <v>292</v>
      </c>
    </row>
    <row r="193" s="13" customFormat="1">
      <c r="A193" s="13"/>
      <c r="B193" s="186"/>
      <c r="C193" s="13"/>
      <c r="D193" s="187" t="s">
        <v>174</v>
      </c>
      <c r="E193" s="13"/>
      <c r="F193" s="189" t="s">
        <v>456</v>
      </c>
      <c r="G193" s="13"/>
      <c r="H193" s="190">
        <v>78.471999999999994</v>
      </c>
      <c r="I193" s="191"/>
      <c r="J193" s="13"/>
      <c r="K193" s="13"/>
      <c r="L193" s="186"/>
      <c r="M193" s="192"/>
      <c r="N193" s="193"/>
      <c r="O193" s="193"/>
      <c r="P193" s="193"/>
      <c r="Q193" s="193"/>
      <c r="R193" s="193"/>
      <c r="S193" s="193"/>
      <c r="T193" s="19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8" t="s">
        <v>174</v>
      </c>
      <c r="AU193" s="188" t="s">
        <v>172</v>
      </c>
      <c r="AV193" s="13" t="s">
        <v>172</v>
      </c>
      <c r="AW193" s="13" t="s">
        <v>3</v>
      </c>
      <c r="AX193" s="13" t="s">
        <v>82</v>
      </c>
      <c r="AY193" s="188" t="s">
        <v>164</v>
      </c>
    </row>
    <row r="194" s="2" customFormat="1" ht="14.4" customHeight="1">
      <c r="A194" s="37"/>
      <c r="B194" s="171"/>
      <c r="C194" s="172" t="s">
        <v>304</v>
      </c>
      <c r="D194" s="172" t="s">
        <v>167</v>
      </c>
      <c r="E194" s="173" t="s">
        <v>295</v>
      </c>
      <c r="F194" s="174" t="s">
        <v>296</v>
      </c>
      <c r="G194" s="175" t="s">
        <v>170</v>
      </c>
      <c r="H194" s="176">
        <v>76.186000000000007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40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120</v>
      </c>
      <c r="AT194" s="184" t="s">
        <v>167</v>
      </c>
      <c r="AU194" s="184" t="s">
        <v>172</v>
      </c>
      <c r="AY194" s="18" t="s">
        <v>164</v>
      </c>
      <c r="BE194" s="185">
        <f>IF(N194="základná",J194,0)</f>
        <v>0</v>
      </c>
      <c r="BF194" s="185">
        <f>IF(N194="znížená",J194,0)</f>
        <v>0</v>
      </c>
      <c r="BG194" s="185">
        <f>IF(N194="zákl. prenesená",J194,0)</f>
        <v>0</v>
      </c>
      <c r="BH194" s="185">
        <f>IF(N194="zníž. prenesená",J194,0)</f>
        <v>0</v>
      </c>
      <c r="BI194" s="185">
        <f>IF(N194="nulová",J194,0)</f>
        <v>0</v>
      </c>
      <c r="BJ194" s="18" t="s">
        <v>172</v>
      </c>
      <c r="BK194" s="185">
        <f>ROUND(I194*H194,2)</f>
        <v>0</v>
      </c>
      <c r="BL194" s="18" t="s">
        <v>120</v>
      </c>
      <c r="BM194" s="184" t="s">
        <v>297</v>
      </c>
    </row>
    <row r="195" s="2" customFormat="1" ht="24.15" customHeight="1">
      <c r="A195" s="37"/>
      <c r="B195" s="171"/>
      <c r="C195" s="172" t="s">
        <v>308</v>
      </c>
      <c r="D195" s="172" t="s">
        <v>167</v>
      </c>
      <c r="E195" s="173" t="s">
        <v>299</v>
      </c>
      <c r="F195" s="174" t="s">
        <v>300</v>
      </c>
      <c r="G195" s="175" t="s">
        <v>194</v>
      </c>
      <c r="H195" s="176">
        <v>0.27100000000000002</v>
      </c>
      <c r="I195" s="177"/>
      <c r="J195" s="178">
        <f>ROUND(I195*H195,2)</f>
        <v>0</v>
      </c>
      <c r="K195" s="179"/>
      <c r="L195" s="38"/>
      <c r="M195" s="180" t="s">
        <v>1</v>
      </c>
      <c r="N195" s="181" t="s">
        <v>40</v>
      </c>
      <c r="O195" s="76"/>
      <c r="P195" s="182">
        <f>O195*H195</f>
        <v>0</v>
      </c>
      <c r="Q195" s="182">
        <v>0</v>
      </c>
      <c r="R195" s="182">
        <f>Q195*H195</f>
        <v>0</v>
      </c>
      <c r="S195" s="182">
        <v>0</v>
      </c>
      <c r="T195" s="18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4" t="s">
        <v>120</v>
      </c>
      <c r="AT195" s="184" t="s">
        <v>167</v>
      </c>
      <c r="AU195" s="184" t="s">
        <v>172</v>
      </c>
      <c r="AY195" s="18" t="s">
        <v>164</v>
      </c>
      <c r="BE195" s="185">
        <f>IF(N195="základná",J195,0)</f>
        <v>0</v>
      </c>
      <c r="BF195" s="185">
        <f>IF(N195="znížená",J195,0)</f>
        <v>0</v>
      </c>
      <c r="BG195" s="185">
        <f>IF(N195="zákl. prenesená",J195,0)</f>
        <v>0</v>
      </c>
      <c r="BH195" s="185">
        <f>IF(N195="zníž. prenesená",J195,0)</f>
        <v>0</v>
      </c>
      <c r="BI195" s="185">
        <f>IF(N195="nulová",J195,0)</f>
        <v>0</v>
      </c>
      <c r="BJ195" s="18" t="s">
        <v>172</v>
      </c>
      <c r="BK195" s="185">
        <f>ROUND(I195*H195,2)</f>
        <v>0</v>
      </c>
      <c r="BL195" s="18" t="s">
        <v>120</v>
      </c>
      <c r="BM195" s="184" t="s">
        <v>301</v>
      </c>
    </row>
    <row r="196" s="12" customFormat="1" ht="22.8" customHeight="1">
      <c r="A196" s="12"/>
      <c r="B196" s="158"/>
      <c r="C196" s="12"/>
      <c r="D196" s="159" t="s">
        <v>73</v>
      </c>
      <c r="E196" s="169" t="s">
        <v>302</v>
      </c>
      <c r="F196" s="169" t="s">
        <v>303</v>
      </c>
      <c r="G196" s="12"/>
      <c r="H196" s="12"/>
      <c r="I196" s="161"/>
      <c r="J196" s="170">
        <f>BK196</f>
        <v>0</v>
      </c>
      <c r="K196" s="12"/>
      <c r="L196" s="158"/>
      <c r="M196" s="163"/>
      <c r="N196" s="164"/>
      <c r="O196" s="164"/>
      <c r="P196" s="165">
        <f>SUM(P197:P203)</f>
        <v>0</v>
      </c>
      <c r="Q196" s="164"/>
      <c r="R196" s="165">
        <f>SUM(R197:R203)</f>
        <v>0.028436400000000001</v>
      </c>
      <c r="S196" s="164"/>
      <c r="T196" s="166">
        <f>SUM(T197:T203)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59" t="s">
        <v>172</v>
      </c>
      <c r="AT196" s="167" t="s">
        <v>73</v>
      </c>
      <c r="AU196" s="167" t="s">
        <v>82</v>
      </c>
      <c r="AY196" s="159" t="s">
        <v>164</v>
      </c>
      <c r="BK196" s="168">
        <f>SUM(BK197:BK203)</f>
        <v>0</v>
      </c>
    </row>
    <row r="197" s="2" customFormat="1" ht="24.15" customHeight="1">
      <c r="A197" s="37"/>
      <c r="B197" s="171"/>
      <c r="C197" s="172" t="s">
        <v>248</v>
      </c>
      <c r="D197" s="172" t="s">
        <v>167</v>
      </c>
      <c r="E197" s="173" t="s">
        <v>305</v>
      </c>
      <c r="F197" s="174" t="s">
        <v>306</v>
      </c>
      <c r="G197" s="175" t="s">
        <v>170</v>
      </c>
      <c r="H197" s="176">
        <v>1.8</v>
      </c>
      <c r="I197" s="177"/>
      <c r="J197" s="178">
        <f>ROUND(I197*H197,2)</f>
        <v>0</v>
      </c>
      <c r="K197" s="179"/>
      <c r="L197" s="38"/>
      <c r="M197" s="180" t="s">
        <v>1</v>
      </c>
      <c r="N197" s="181" t="s">
        <v>40</v>
      </c>
      <c r="O197" s="76"/>
      <c r="P197" s="182">
        <f>O197*H197</f>
        <v>0</v>
      </c>
      <c r="Q197" s="182">
        <v>0.00315</v>
      </c>
      <c r="R197" s="182">
        <f>Q197*H197</f>
        <v>0.0056700000000000006</v>
      </c>
      <c r="S197" s="182">
        <v>0</v>
      </c>
      <c r="T197" s="18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4" t="s">
        <v>120</v>
      </c>
      <c r="AT197" s="184" t="s">
        <v>167</v>
      </c>
      <c r="AU197" s="184" t="s">
        <v>172</v>
      </c>
      <c r="AY197" s="18" t="s">
        <v>164</v>
      </c>
      <c r="BE197" s="185">
        <f>IF(N197="základná",J197,0)</f>
        <v>0</v>
      </c>
      <c r="BF197" s="185">
        <f>IF(N197="znížená",J197,0)</f>
        <v>0</v>
      </c>
      <c r="BG197" s="185">
        <f>IF(N197="zákl. prenesená",J197,0)</f>
        <v>0</v>
      </c>
      <c r="BH197" s="185">
        <f>IF(N197="zníž. prenesená",J197,0)</f>
        <v>0</v>
      </c>
      <c r="BI197" s="185">
        <f>IF(N197="nulová",J197,0)</f>
        <v>0</v>
      </c>
      <c r="BJ197" s="18" t="s">
        <v>172</v>
      </c>
      <c r="BK197" s="185">
        <f>ROUND(I197*H197,2)</f>
        <v>0</v>
      </c>
      <c r="BL197" s="18" t="s">
        <v>120</v>
      </c>
      <c r="BM197" s="184" t="s">
        <v>307</v>
      </c>
    </row>
    <row r="198" s="13" customFormat="1">
      <c r="A198" s="13"/>
      <c r="B198" s="186"/>
      <c r="C198" s="13"/>
      <c r="D198" s="187" t="s">
        <v>174</v>
      </c>
      <c r="E198" s="188" t="s">
        <v>1</v>
      </c>
      <c r="F198" s="189" t="s">
        <v>371</v>
      </c>
      <c r="G198" s="13"/>
      <c r="H198" s="190">
        <v>1.8</v>
      </c>
      <c r="I198" s="191"/>
      <c r="J198" s="13"/>
      <c r="K198" s="13"/>
      <c r="L198" s="186"/>
      <c r="M198" s="192"/>
      <c r="N198" s="193"/>
      <c r="O198" s="193"/>
      <c r="P198" s="193"/>
      <c r="Q198" s="193"/>
      <c r="R198" s="193"/>
      <c r="S198" s="193"/>
      <c r="T198" s="19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8" t="s">
        <v>174</v>
      </c>
      <c r="AU198" s="188" t="s">
        <v>172</v>
      </c>
      <c r="AV198" s="13" t="s">
        <v>172</v>
      </c>
      <c r="AW198" s="13" t="s">
        <v>30</v>
      </c>
      <c r="AX198" s="13" t="s">
        <v>74</v>
      </c>
      <c r="AY198" s="188" t="s">
        <v>164</v>
      </c>
    </row>
    <row r="199" s="14" customFormat="1">
      <c r="A199" s="14"/>
      <c r="B199" s="195"/>
      <c r="C199" s="14"/>
      <c r="D199" s="187" t="s">
        <v>174</v>
      </c>
      <c r="E199" s="196" t="s">
        <v>1</v>
      </c>
      <c r="F199" s="197" t="s">
        <v>176</v>
      </c>
      <c r="G199" s="14"/>
      <c r="H199" s="198">
        <v>1.8</v>
      </c>
      <c r="I199" s="199"/>
      <c r="J199" s="14"/>
      <c r="K199" s="14"/>
      <c r="L199" s="195"/>
      <c r="M199" s="200"/>
      <c r="N199" s="201"/>
      <c r="O199" s="201"/>
      <c r="P199" s="201"/>
      <c r="Q199" s="201"/>
      <c r="R199" s="201"/>
      <c r="S199" s="201"/>
      <c r="T199" s="20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6" t="s">
        <v>174</v>
      </c>
      <c r="AU199" s="196" t="s">
        <v>172</v>
      </c>
      <c r="AV199" s="14" t="s">
        <v>177</v>
      </c>
      <c r="AW199" s="14" t="s">
        <v>30</v>
      </c>
      <c r="AX199" s="14" t="s">
        <v>74</v>
      </c>
      <c r="AY199" s="196" t="s">
        <v>164</v>
      </c>
    </row>
    <row r="200" s="15" customFormat="1">
      <c r="A200" s="15"/>
      <c r="B200" s="203"/>
      <c r="C200" s="15"/>
      <c r="D200" s="187" t="s">
        <v>174</v>
      </c>
      <c r="E200" s="204" t="s">
        <v>1</v>
      </c>
      <c r="F200" s="205" t="s">
        <v>178</v>
      </c>
      <c r="G200" s="15"/>
      <c r="H200" s="206">
        <v>1.8</v>
      </c>
      <c r="I200" s="207"/>
      <c r="J200" s="15"/>
      <c r="K200" s="15"/>
      <c r="L200" s="203"/>
      <c r="M200" s="208"/>
      <c r="N200" s="209"/>
      <c r="O200" s="209"/>
      <c r="P200" s="209"/>
      <c r="Q200" s="209"/>
      <c r="R200" s="209"/>
      <c r="S200" s="209"/>
      <c r="T200" s="210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04" t="s">
        <v>174</v>
      </c>
      <c r="AU200" s="204" t="s">
        <v>172</v>
      </c>
      <c r="AV200" s="15" t="s">
        <v>171</v>
      </c>
      <c r="AW200" s="15" t="s">
        <v>30</v>
      </c>
      <c r="AX200" s="15" t="s">
        <v>82</v>
      </c>
      <c r="AY200" s="204" t="s">
        <v>164</v>
      </c>
    </row>
    <row r="201" s="2" customFormat="1" ht="24.15" customHeight="1">
      <c r="A201" s="37"/>
      <c r="B201" s="171"/>
      <c r="C201" s="211" t="s">
        <v>318</v>
      </c>
      <c r="D201" s="211" t="s">
        <v>245</v>
      </c>
      <c r="E201" s="212" t="s">
        <v>309</v>
      </c>
      <c r="F201" s="213" t="s">
        <v>310</v>
      </c>
      <c r="G201" s="214" t="s">
        <v>170</v>
      </c>
      <c r="H201" s="215">
        <v>1.8360000000000001</v>
      </c>
      <c r="I201" s="216"/>
      <c r="J201" s="217">
        <f>ROUND(I201*H201,2)</f>
        <v>0</v>
      </c>
      <c r="K201" s="218"/>
      <c r="L201" s="219"/>
      <c r="M201" s="220" t="s">
        <v>1</v>
      </c>
      <c r="N201" s="221" t="s">
        <v>40</v>
      </c>
      <c r="O201" s="76"/>
      <c r="P201" s="182">
        <f>O201*H201</f>
        <v>0</v>
      </c>
      <c r="Q201" s="182">
        <v>0.0124</v>
      </c>
      <c r="R201" s="182">
        <f>Q201*H201</f>
        <v>0.022766399999999999</v>
      </c>
      <c r="S201" s="182">
        <v>0</v>
      </c>
      <c r="T201" s="18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4" t="s">
        <v>248</v>
      </c>
      <c r="AT201" s="184" t="s">
        <v>245</v>
      </c>
      <c r="AU201" s="184" t="s">
        <v>172</v>
      </c>
      <c r="AY201" s="18" t="s">
        <v>164</v>
      </c>
      <c r="BE201" s="185">
        <f>IF(N201="základná",J201,0)</f>
        <v>0</v>
      </c>
      <c r="BF201" s="185">
        <f>IF(N201="znížená",J201,0)</f>
        <v>0</v>
      </c>
      <c r="BG201" s="185">
        <f>IF(N201="zákl. prenesená",J201,0)</f>
        <v>0</v>
      </c>
      <c r="BH201" s="185">
        <f>IF(N201="zníž. prenesená",J201,0)</f>
        <v>0</v>
      </c>
      <c r="BI201" s="185">
        <f>IF(N201="nulová",J201,0)</f>
        <v>0</v>
      </c>
      <c r="BJ201" s="18" t="s">
        <v>172</v>
      </c>
      <c r="BK201" s="185">
        <f>ROUND(I201*H201,2)</f>
        <v>0</v>
      </c>
      <c r="BL201" s="18" t="s">
        <v>120</v>
      </c>
      <c r="BM201" s="184" t="s">
        <v>311</v>
      </c>
    </row>
    <row r="202" s="13" customFormat="1">
      <c r="A202" s="13"/>
      <c r="B202" s="186"/>
      <c r="C202" s="13"/>
      <c r="D202" s="187" t="s">
        <v>174</v>
      </c>
      <c r="E202" s="13"/>
      <c r="F202" s="189" t="s">
        <v>390</v>
      </c>
      <c r="G202" s="13"/>
      <c r="H202" s="190">
        <v>1.8360000000000001</v>
      </c>
      <c r="I202" s="191"/>
      <c r="J202" s="13"/>
      <c r="K202" s="13"/>
      <c r="L202" s="186"/>
      <c r="M202" s="192"/>
      <c r="N202" s="193"/>
      <c r="O202" s="193"/>
      <c r="P202" s="193"/>
      <c r="Q202" s="193"/>
      <c r="R202" s="193"/>
      <c r="S202" s="193"/>
      <c r="T202" s="19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8" t="s">
        <v>174</v>
      </c>
      <c r="AU202" s="188" t="s">
        <v>172</v>
      </c>
      <c r="AV202" s="13" t="s">
        <v>172</v>
      </c>
      <c r="AW202" s="13" t="s">
        <v>3</v>
      </c>
      <c r="AX202" s="13" t="s">
        <v>82</v>
      </c>
      <c r="AY202" s="188" t="s">
        <v>164</v>
      </c>
    </row>
    <row r="203" s="2" customFormat="1" ht="24.15" customHeight="1">
      <c r="A203" s="37"/>
      <c r="B203" s="171"/>
      <c r="C203" s="172" t="s">
        <v>326</v>
      </c>
      <c r="D203" s="172" t="s">
        <v>167</v>
      </c>
      <c r="E203" s="173" t="s">
        <v>313</v>
      </c>
      <c r="F203" s="174" t="s">
        <v>314</v>
      </c>
      <c r="G203" s="175" t="s">
        <v>194</v>
      </c>
      <c r="H203" s="176">
        <v>0.028000000000000001</v>
      </c>
      <c r="I203" s="177"/>
      <c r="J203" s="178">
        <f>ROUND(I203*H203,2)</f>
        <v>0</v>
      </c>
      <c r="K203" s="179"/>
      <c r="L203" s="38"/>
      <c r="M203" s="180" t="s">
        <v>1</v>
      </c>
      <c r="N203" s="181" t="s">
        <v>40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120</v>
      </c>
      <c r="AT203" s="184" t="s">
        <v>167</v>
      </c>
      <c r="AU203" s="184" t="s">
        <v>172</v>
      </c>
      <c r="AY203" s="18" t="s">
        <v>164</v>
      </c>
      <c r="BE203" s="185">
        <f>IF(N203="základná",J203,0)</f>
        <v>0</v>
      </c>
      <c r="BF203" s="185">
        <f>IF(N203="znížená",J203,0)</f>
        <v>0</v>
      </c>
      <c r="BG203" s="185">
        <f>IF(N203="zákl. prenesená",J203,0)</f>
        <v>0</v>
      </c>
      <c r="BH203" s="185">
        <f>IF(N203="zníž. prenesená",J203,0)</f>
        <v>0</v>
      </c>
      <c r="BI203" s="185">
        <f>IF(N203="nulová",J203,0)</f>
        <v>0</v>
      </c>
      <c r="BJ203" s="18" t="s">
        <v>172</v>
      </c>
      <c r="BK203" s="185">
        <f>ROUND(I203*H203,2)</f>
        <v>0</v>
      </c>
      <c r="BL203" s="18" t="s">
        <v>120</v>
      </c>
      <c r="BM203" s="184" t="s">
        <v>315</v>
      </c>
    </row>
    <row r="204" s="12" customFormat="1" ht="22.8" customHeight="1">
      <c r="A204" s="12"/>
      <c r="B204" s="158"/>
      <c r="C204" s="12"/>
      <c r="D204" s="159" t="s">
        <v>73</v>
      </c>
      <c r="E204" s="169" t="s">
        <v>316</v>
      </c>
      <c r="F204" s="169" t="s">
        <v>317</v>
      </c>
      <c r="G204" s="12"/>
      <c r="H204" s="12"/>
      <c r="I204" s="161"/>
      <c r="J204" s="170">
        <f>BK204</f>
        <v>0</v>
      </c>
      <c r="K204" s="12"/>
      <c r="L204" s="158"/>
      <c r="M204" s="163"/>
      <c r="N204" s="164"/>
      <c r="O204" s="164"/>
      <c r="P204" s="165">
        <f>SUM(P205:P231)</f>
        <v>0</v>
      </c>
      <c r="Q204" s="164"/>
      <c r="R204" s="165">
        <f>SUM(R205:R231)</f>
        <v>0.076631499999999991</v>
      </c>
      <c r="S204" s="164"/>
      <c r="T204" s="166">
        <f>SUM(T205:T231)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59" t="s">
        <v>172</v>
      </c>
      <c r="AT204" s="167" t="s">
        <v>73</v>
      </c>
      <c r="AU204" s="167" t="s">
        <v>82</v>
      </c>
      <c r="AY204" s="159" t="s">
        <v>164</v>
      </c>
      <c r="BK204" s="168">
        <f>SUM(BK205:BK231)</f>
        <v>0</v>
      </c>
    </row>
    <row r="205" s="2" customFormat="1" ht="24.15" customHeight="1">
      <c r="A205" s="37"/>
      <c r="B205" s="171"/>
      <c r="C205" s="172" t="s">
        <v>334</v>
      </c>
      <c r="D205" s="172" t="s">
        <v>167</v>
      </c>
      <c r="E205" s="173" t="s">
        <v>319</v>
      </c>
      <c r="F205" s="174" t="s">
        <v>320</v>
      </c>
      <c r="G205" s="175" t="s">
        <v>170</v>
      </c>
      <c r="H205" s="176">
        <v>23.57</v>
      </c>
      <c r="I205" s="177"/>
      <c r="J205" s="178">
        <f>ROUND(I205*H205,2)</f>
        <v>0</v>
      </c>
      <c r="K205" s="179"/>
      <c r="L205" s="38"/>
      <c r="M205" s="180" t="s">
        <v>1</v>
      </c>
      <c r="N205" s="181" t="s">
        <v>40</v>
      </c>
      <c r="O205" s="76"/>
      <c r="P205" s="182">
        <f>O205*H205</f>
        <v>0</v>
      </c>
      <c r="Q205" s="182">
        <v>0.00016000000000000001</v>
      </c>
      <c r="R205" s="182">
        <f>Q205*H205</f>
        <v>0.0037712000000000002</v>
      </c>
      <c r="S205" s="182">
        <v>0</v>
      </c>
      <c r="T205" s="18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120</v>
      </c>
      <c r="AT205" s="184" t="s">
        <v>167</v>
      </c>
      <c r="AU205" s="184" t="s">
        <v>172</v>
      </c>
      <c r="AY205" s="18" t="s">
        <v>164</v>
      </c>
      <c r="BE205" s="185">
        <f>IF(N205="základná",J205,0)</f>
        <v>0</v>
      </c>
      <c r="BF205" s="185">
        <f>IF(N205="znížená",J205,0)</f>
        <v>0</v>
      </c>
      <c r="BG205" s="185">
        <f>IF(N205="zákl. prenesená",J205,0)</f>
        <v>0</v>
      </c>
      <c r="BH205" s="185">
        <f>IF(N205="zníž. prenesená",J205,0)</f>
        <v>0</v>
      </c>
      <c r="BI205" s="185">
        <f>IF(N205="nulová",J205,0)</f>
        <v>0</v>
      </c>
      <c r="BJ205" s="18" t="s">
        <v>172</v>
      </c>
      <c r="BK205" s="185">
        <f>ROUND(I205*H205,2)</f>
        <v>0</v>
      </c>
      <c r="BL205" s="18" t="s">
        <v>120</v>
      </c>
      <c r="BM205" s="184" t="s">
        <v>321</v>
      </c>
    </row>
    <row r="206" s="13" customFormat="1">
      <c r="A206" s="13"/>
      <c r="B206" s="186"/>
      <c r="C206" s="13"/>
      <c r="D206" s="187" t="s">
        <v>174</v>
      </c>
      <c r="E206" s="188" t="s">
        <v>1</v>
      </c>
      <c r="F206" s="189" t="s">
        <v>516</v>
      </c>
      <c r="G206" s="13"/>
      <c r="H206" s="190">
        <v>22.32</v>
      </c>
      <c r="I206" s="191"/>
      <c r="J206" s="13"/>
      <c r="K206" s="13"/>
      <c r="L206" s="186"/>
      <c r="M206" s="192"/>
      <c r="N206" s="193"/>
      <c r="O206" s="193"/>
      <c r="P206" s="193"/>
      <c r="Q206" s="193"/>
      <c r="R206" s="193"/>
      <c r="S206" s="193"/>
      <c r="T206" s="19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8" t="s">
        <v>174</v>
      </c>
      <c r="AU206" s="188" t="s">
        <v>172</v>
      </c>
      <c r="AV206" s="13" t="s">
        <v>172</v>
      </c>
      <c r="AW206" s="13" t="s">
        <v>30</v>
      </c>
      <c r="AX206" s="13" t="s">
        <v>74</v>
      </c>
      <c r="AY206" s="188" t="s">
        <v>164</v>
      </c>
    </row>
    <row r="207" s="14" customFormat="1">
      <c r="A207" s="14"/>
      <c r="B207" s="195"/>
      <c r="C207" s="14"/>
      <c r="D207" s="187" t="s">
        <v>174</v>
      </c>
      <c r="E207" s="196" t="s">
        <v>1</v>
      </c>
      <c r="F207" s="197" t="s">
        <v>323</v>
      </c>
      <c r="G207" s="14"/>
      <c r="H207" s="198">
        <v>22.32</v>
      </c>
      <c r="I207" s="199"/>
      <c r="J207" s="14"/>
      <c r="K207" s="14"/>
      <c r="L207" s="195"/>
      <c r="M207" s="200"/>
      <c r="N207" s="201"/>
      <c r="O207" s="201"/>
      <c r="P207" s="201"/>
      <c r="Q207" s="201"/>
      <c r="R207" s="201"/>
      <c r="S207" s="201"/>
      <c r="T207" s="20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6" t="s">
        <v>174</v>
      </c>
      <c r="AU207" s="196" t="s">
        <v>172</v>
      </c>
      <c r="AV207" s="14" t="s">
        <v>177</v>
      </c>
      <c r="AW207" s="14" t="s">
        <v>30</v>
      </c>
      <c r="AX207" s="14" t="s">
        <v>74</v>
      </c>
      <c r="AY207" s="196" t="s">
        <v>164</v>
      </c>
    </row>
    <row r="208" s="13" customFormat="1">
      <c r="A208" s="13"/>
      <c r="B208" s="186"/>
      <c r="C208" s="13"/>
      <c r="D208" s="187" t="s">
        <v>174</v>
      </c>
      <c r="E208" s="188" t="s">
        <v>1</v>
      </c>
      <c r="F208" s="189" t="s">
        <v>324</v>
      </c>
      <c r="G208" s="13"/>
      <c r="H208" s="190">
        <v>1.25</v>
      </c>
      <c r="I208" s="191"/>
      <c r="J208" s="13"/>
      <c r="K208" s="13"/>
      <c r="L208" s="186"/>
      <c r="M208" s="192"/>
      <c r="N208" s="193"/>
      <c r="O208" s="193"/>
      <c r="P208" s="193"/>
      <c r="Q208" s="193"/>
      <c r="R208" s="193"/>
      <c r="S208" s="193"/>
      <c r="T208" s="19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8" t="s">
        <v>174</v>
      </c>
      <c r="AU208" s="188" t="s">
        <v>172</v>
      </c>
      <c r="AV208" s="13" t="s">
        <v>172</v>
      </c>
      <c r="AW208" s="13" t="s">
        <v>30</v>
      </c>
      <c r="AX208" s="13" t="s">
        <v>74</v>
      </c>
      <c r="AY208" s="188" t="s">
        <v>164</v>
      </c>
    </row>
    <row r="209" s="14" customFormat="1">
      <c r="A209" s="14"/>
      <c r="B209" s="195"/>
      <c r="C209" s="14"/>
      <c r="D209" s="187" t="s">
        <v>174</v>
      </c>
      <c r="E209" s="196" t="s">
        <v>1</v>
      </c>
      <c r="F209" s="197" t="s">
        <v>325</v>
      </c>
      <c r="G209" s="14"/>
      <c r="H209" s="198">
        <v>1.25</v>
      </c>
      <c r="I209" s="199"/>
      <c r="J209" s="14"/>
      <c r="K209" s="14"/>
      <c r="L209" s="195"/>
      <c r="M209" s="200"/>
      <c r="N209" s="201"/>
      <c r="O209" s="201"/>
      <c r="P209" s="201"/>
      <c r="Q209" s="201"/>
      <c r="R209" s="201"/>
      <c r="S209" s="201"/>
      <c r="T209" s="20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96" t="s">
        <v>174</v>
      </c>
      <c r="AU209" s="196" t="s">
        <v>172</v>
      </c>
      <c r="AV209" s="14" t="s">
        <v>177</v>
      </c>
      <c r="AW209" s="14" t="s">
        <v>30</v>
      </c>
      <c r="AX209" s="14" t="s">
        <v>74</v>
      </c>
      <c r="AY209" s="196" t="s">
        <v>164</v>
      </c>
    </row>
    <row r="210" s="15" customFormat="1">
      <c r="A210" s="15"/>
      <c r="B210" s="203"/>
      <c r="C210" s="15"/>
      <c r="D210" s="187" t="s">
        <v>174</v>
      </c>
      <c r="E210" s="204" t="s">
        <v>1</v>
      </c>
      <c r="F210" s="205" t="s">
        <v>178</v>
      </c>
      <c r="G210" s="15"/>
      <c r="H210" s="206">
        <v>23.57</v>
      </c>
      <c r="I210" s="207"/>
      <c r="J210" s="15"/>
      <c r="K210" s="15"/>
      <c r="L210" s="203"/>
      <c r="M210" s="208"/>
      <c r="N210" s="209"/>
      <c r="O210" s="209"/>
      <c r="P210" s="209"/>
      <c r="Q210" s="209"/>
      <c r="R210" s="209"/>
      <c r="S210" s="209"/>
      <c r="T210" s="210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04" t="s">
        <v>174</v>
      </c>
      <c r="AU210" s="204" t="s">
        <v>172</v>
      </c>
      <c r="AV210" s="15" t="s">
        <v>171</v>
      </c>
      <c r="AW210" s="15" t="s">
        <v>30</v>
      </c>
      <c r="AX210" s="15" t="s">
        <v>82</v>
      </c>
      <c r="AY210" s="204" t="s">
        <v>164</v>
      </c>
    </row>
    <row r="211" s="2" customFormat="1" ht="24.15" customHeight="1">
      <c r="A211" s="37"/>
      <c r="B211" s="171"/>
      <c r="C211" s="172" t="s">
        <v>338</v>
      </c>
      <c r="D211" s="172" t="s">
        <v>167</v>
      </c>
      <c r="E211" s="173" t="s">
        <v>327</v>
      </c>
      <c r="F211" s="174" t="s">
        <v>391</v>
      </c>
      <c r="G211" s="175" t="s">
        <v>170</v>
      </c>
      <c r="H211" s="176">
        <v>42.058</v>
      </c>
      <c r="I211" s="177"/>
      <c r="J211" s="178">
        <f>ROUND(I211*H211,2)</f>
        <v>0</v>
      </c>
      <c r="K211" s="179"/>
      <c r="L211" s="38"/>
      <c r="M211" s="180" t="s">
        <v>1</v>
      </c>
      <c r="N211" s="181" t="s">
        <v>40</v>
      </c>
      <c r="O211" s="76"/>
      <c r="P211" s="182">
        <f>O211*H211</f>
        <v>0</v>
      </c>
      <c r="Q211" s="182">
        <v>0.00040000000000000002</v>
      </c>
      <c r="R211" s="182">
        <f>Q211*H211</f>
        <v>0.0168232</v>
      </c>
      <c r="S211" s="182">
        <v>0</v>
      </c>
      <c r="T211" s="18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4" t="s">
        <v>120</v>
      </c>
      <c r="AT211" s="184" t="s">
        <v>167</v>
      </c>
      <c r="AU211" s="184" t="s">
        <v>172</v>
      </c>
      <c r="AY211" s="18" t="s">
        <v>164</v>
      </c>
      <c r="BE211" s="185">
        <f>IF(N211="základná",J211,0)</f>
        <v>0</v>
      </c>
      <c r="BF211" s="185">
        <f>IF(N211="znížená",J211,0)</f>
        <v>0</v>
      </c>
      <c r="BG211" s="185">
        <f>IF(N211="zákl. prenesená",J211,0)</f>
        <v>0</v>
      </c>
      <c r="BH211" s="185">
        <f>IF(N211="zníž. prenesená",J211,0)</f>
        <v>0</v>
      </c>
      <c r="BI211" s="185">
        <f>IF(N211="nulová",J211,0)</f>
        <v>0</v>
      </c>
      <c r="BJ211" s="18" t="s">
        <v>172</v>
      </c>
      <c r="BK211" s="185">
        <f>ROUND(I211*H211,2)</f>
        <v>0</v>
      </c>
      <c r="BL211" s="18" t="s">
        <v>120</v>
      </c>
      <c r="BM211" s="184" t="s">
        <v>329</v>
      </c>
    </row>
    <row r="212" s="13" customFormat="1">
      <c r="A212" s="13"/>
      <c r="B212" s="186"/>
      <c r="C212" s="13"/>
      <c r="D212" s="187" t="s">
        <v>174</v>
      </c>
      <c r="E212" s="188" t="s">
        <v>1</v>
      </c>
      <c r="F212" s="189" t="s">
        <v>457</v>
      </c>
      <c r="G212" s="13"/>
      <c r="H212" s="190">
        <v>43</v>
      </c>
      <c r="I212" s="191"/>
      <c r="J212" s="13"/>
      <c r="K212" s="13"/>
      <c r="L212" s="186"/>
      <c r="M212" s="192"/>
      <c r="N212" s="193"/>
      <c r="O212" s="193"/>
      <c r="P212" s="193"/>
      <c r="Q212" s="193"/>
      <c r="R212" s="193"/>
      <c r="S212" s="193"/>
      <c r="T212" s="19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8" t="s">
        <v>174</v>
      </c>
      <c r="AU212" s="188" t="s">
        <v>172</v>
      </c>
      <c r="AV212" s="13" t="s">
        <v>172</v>
      </c>
      <c r="AW212" s="13" t="s">
        <v>30</v>
      </c>
      <c r="AX212" s="13" t="s">
        <v>74</v>
      </c>
      <c r="AY212" s="188" t="s">
        <v>164</v>
      </c>
    </row>
    <row r="213" s="13" customFormat="1">
      <c r="A213" s="13"/>
      <c r="B213" s="186"/>
      <c r="C213" s="13"/>
      <c r="D213" s="187" t="s">
        <v>174</v>
      </c>
      <c r="E213" s="188" t="s">
        <v>1</v>
      </c>
      <c r="F213" s="189" t="s">
        <v>393</v>
      </c>
      <c r="G213" s="13"/>
      <c r="H213" s="190">
        <v>-2.6499999999999999</v>
      </c>
      <c r="I213" s="191"/>
      <c r="J213" s="13"/>
      <c r="K213" s="13"/>
      <c r="L213" s="186"/>
      <c r="M213" s="192"/>
      <c r="N213" s="193"/>
      <c r="O213" s="193"/>
      <c r="P213" s="193"/>
      <c r="Q213" s="193"/>
      <c r="R213" s="193"/>
      <c r="S213" s="193"/>
      <c r="T213" s="19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8" t="s">
        <v>174</v>
      </c>
      <c r="AU213" s="188" t="s">
        <v>172</v>
      </c>
      <c r="AV213" s="13" t="s">
        <v>172</v>
      </c>
      <c r="AW213" s="13" t="s">
        <v>30</v>
      </c>
      <c r="AX213" s="13" t="s">
        <v>74</v>
      </c>
      <c r="AY213" s="188" t="s">
        <v>164</v>
      </c>
    </row>
    <row r="214" s="13" customFormat="1">
      <c r="A214" s="13"/>
      <c r="B214" s="186"/>
      <c r="C214" s="13"/>
      <c r="D214" s="187" t="s">
        <v>174</v>
      </c>
      <c r="E214" s="188" t="s">
        <v>1</v>
      </c>
      <c r="F214" s="189" t="s">
        <v>394</v>
      </c>
      <c r="G214" s="13"/>
      <c r="H214" s="190">
        <v>-1.0980000000000001</v>
      </c>
      <c r="I214" s="191"/>
      <c r="J214" s="13"/>
      <c r="K214" s="13"/>
      <c r="L214" s="186"/>
      <c r="M214" s="192"/>
      <c r="N214" s="193"/>
      <c r="O214" s="193"/>
      <c r="P214" s="193"/>
      <c r="Q214" s="193"/>
      <c r="R214" s="193"/>
      <c r="S214" s="193"/>
      <c r="T214" s="19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8" t="s">
        <v>174</v>
      </c>
      <c r="AU214" s="188" t="s">
        <v>172</v>
      </c>
      <c r="AV214" s="13" t="s">
        <v>172</v>
      </c>
      <c r="AW214" s="13" t="s">
        <v>30</v>
      </c>
      <c r="AX214" s="13" t="s">
        <v>74</v>
      </c>
      <c r="AY214" s="188" t="s">
        <v>164</v>
      </c>
    </row>
    <row r="215" s="13" customFormat="1">
      <c r="A215" s="13"/>
      <c r="B215" s="186"/>
      <c r="C215" s="13"/>
      <c r="D215" s="187" t="s">
        <v>174</v>
      </c>
      <c r="E215" s="188" t="s">
        <v>1</v>
      </c>
      <c r="F215" s="189" t="s">
        <v>395</v>
      </c>
      <c r="G215" s="13"/>
      <c r="H215" s="190">
        <v>2.806</v>
      </c>
      <c r="I215" s="191"/>
      <c r="J215" s="13"/>
      <c r="K215" s="13"/>
      <c r="L215" s="186"/>
      <c r="M215" s="192"/>
      <c r="N215" s="193"/>
      <c r="O215" s="193"/>
      <c r="P215" s="193"/>
      <c r="Q215" s="193"/>
      <c r="R215" s="193"/>
      <c r="S215" s="193"/>
      <c r="T215" s="19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8" t="s">
        <v>174</v>
      </c>
      <c r="AU215" s="188" t="s">
        <v>172</v>
      </c>
      <c r="AV215" s="13" t="s">
        <v>172</v>
      </c>
      <c r="AW215" s="13" t="s">
        <v>30</v>
      </c>
      <c r="AX215" s="13" t="s">
        <v>74</v>
      </c>
      <c r="AY215" s="188" t="s">
        <v>164</v>
      </c>
    </row>
    <row r="216" s="14" customFormat="1">
      <c r="A216" s="14"/>
      <c r="B216" s="195"/>
      <c r="C216" s="14"/>
      <c r="D216" s="187" t="s">
        <v>174</v>
      </c>
      <c r="E216" s="196" t="s">
        <v>1</v>
      </c>
      <c r="F216" s="197" t="s">
        <v>176</v>
      </c>
      <c r="G216" s="14"/>
      <c r="H216" s="198">
        <v>42.058</v>
      </c>
      <c r="I216" s="199"/>
      <c r="J216" s="14"/>
      <c r="K216" s="14"/>
      <c r="L216" s="195"/>
      <c r="M216" s="200"/>
      <c r="N216" s="201"/>
      <c r="O216" s="201"/>
      <c r="P216" s="201"/>
      <c r="Q216" s="201"/>
      <c r="R216" s="201"/>
      <c r="S216" s="201"/>
      <c r="T216" s="20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196" t="s">
        <v>174</v>
      </c>
      <c r="AU216" s="196" t="s">
        <v>172</v>
      </c>
      <c r="AV216" s="14" t="s">
        <v>177</v>
      </c>
      <c r="AW216" s="14" t="s">
        <v>30</v>
      </c>
      <c r="AX216" s="14" t="s">
        <v>74</v>
      </c>
      <c r="AY216" s="196" t="s">
        <v>164</v>
      </c>
    </row>
    <row r="217" s="15" customFormat="1">
      <c r="A217" s="15"/>
      <c r="B217" s="203"/>
      <c r="C217" s="15"/>
      <c r="D217" s="187" t="s">
        <v>174</v>
      </c>
      <c r="E217" s="204" t="s">
        <v>1</v>
      </c>
      <c r="F217" s="205" t="s">
        <v>178</v>
      </c>
      <c r="G217" s="15"/>
      <c r="H217" s="206">
        <v>42.058</v>
      </c>
      <c r="I217" s="207"/>
      <c r="J217" s="15"/>
      <c r="K217" s="15"/>
      <c r="L217" s="203"/>
      <c r="M217" s="208"/>
      <c r="N217" s="209"/>
      <c r="O217" s="209"/>
      <c r="P217" s="209"/>
      <c r="Q217" s="209"/>
      <c r="R217" s="209"/>
      <c r="S217" s="209"/>
      <c r="T217" s="210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04" t="s">
        <v>174</v>
      </c>
      <c r="AU217" s="204" t="s">
        <v>172</v>
      </c>
      <c r="AV217" s="15" t="s">
        <v>171</v>
      </c>
      <c r="AW217" s="15" t="s">
        <v>30</v>
      </c>
      <c r="AX217" s="15" t="s">
        <v>82</v>
      </c>
      <c r="AY217" s="204" t="s">
        <v>164</v>
      </c>
    </row>
    <row r="218" s="2" customFormat="1" ht="24.15" customHeight="1">
      <c r="A218" s="37"/>
      <c r="B218" s="171"/>
      <c r="C218" s="172" t="s">
        <v>343</v>
      </c>
      <c r="D218" s="172" t="s">
        <v>167</v>
      </c>
      <c r="E218" s="173" t="s">
        <v>335</v>
      </c>
      <c r="F218" s="174" t="s">
        <v>336</v>
      </c>
      <c r="G218" s="175" t="s">
        <v>170</v>
      </c>
      <c r="H218" s="176">
        <v>73.715999999999994</v>
      </c>
      <c r="I218" s="177"/>
      <c r="J218" s="178">
        <f>ROUND(I218*H218,2)</f>
        <v>0</v>
      </c>
      <c r="K218" s="179"/>
      <c r="L218" s="38"/>
      <c r="M218" s="180" t="s">
        <v>1</v>
      </c>
      <c r="N218" s="181" t="s">
        <v>40</v>
      </c>
      <c r="O218" s="76"/>
      <c r="P218" s="182">
        <f>O218*H218</f>
        <v>0</v>
      </c>
      <c r="Q218" s="182">
        <v>0.00040000000000000002</v>
      </c>
      <c r="R218" s="182">
        <f>Q218*H218</f>
        <v>0.029486399999999999</v>
      </c>
      <c r="S218" s="182">
        <v>0</v>
      </c>
      <c r="T218" s="18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4" t="s">
        <v>120</v>
      </c>
      <c r="AT218" s="184" t="s">
        <v>167</v>
      </c>
      <c r="AU218" s="184" t="s">
        <v>172</v>
      </c>
      <c r="AY218" s="18" t="s">
        <v>164</v>
      </c>
      <c r="BE218" s="185">
        <f>IF(N218="základná",J218,0)</f>
        <v>0</v>
      </c>
      <c r="BF218" s="185">
        <f>IF(N218="znížená",J218,0)</f>
        <v>0</v>
      </c>
      <c r="BG218" s="185">
        <f>IF(N218="zákl. prenesená",J218,0)</f>
        <v>0</v>
      </c>
      <c r="BH218" s="185">
        <f>IF(N218="zníž. prenesená",J218,0)</f>
        <v>0</v>
      </c>
      <c r="BI218" s="185">
        <f>IF(N218="nulová",J218,0)</f>
        <v>0</v>
      </c>
      <c r="BJ218" s="18" t="s">
        <v>172</v>
      </c>
      <c r="BK218" s="185">
        <f>ROUND(I218*H218,2)</f>
        <v>0</v>
      </c>
      <c r="BL218" s="18" t="s">
        <v>120</v>
      </c>
      <c r="BM218" s="184" t="s">
        <v>337</v>
      </c>
    </row>
    <row r="219" s="13" customFormat="1">
      <c r="A219" s="13"/>
      <c r="B219" s="186"/>
      <c r="C219" s="13"/>
      <c r="D219" s="187" t="s">
        <v>174</v>
      </c>
      <c r="E219" s="188" t="s">
        <v>1</v>
      </c>
      <c r="F219" s="189" t="s">
        <v>446</v>
      </c>
      <c r="G219" s="13"/>
      <c r="H219" s="190">
        <v>73.715999999999994</v>
      </c>
      <c r="I219" s="191"/>
      <c r="J219" s="13"/>
      <c r="K219" s="13"/>
      <c r="L219" s="186"/>
      <c r="M219" s="192"/>
      <c r="N219" s="193"/>
      <c r="O219" s="193"/>
      <c r="P219" s="193"/>
      <c r="Q219" s="193"/>
      <c r="R219" s="193"/>
      <c r="S219" s="193"/>
      <c r="T219" s="19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8" t="s">
        <v>174</v>
      </c>
      <c r="AU219" s="188" t="s">
        <v>172</v>
      </c>
      <c r="AV219" s="13" t="s">
        <v>172</v>
      </c>
      <c r="AW219" s="13" t="s">
        <v>30</v>
      </c>
      <c r="AX219" s="13" t="s">
        <v>74</v>
      </c>
      <c r="AY219" s="188" t="s">
        <v>164</v>
      </c>
    </row>
    <row r="220" s="14" customFormat="1">
      <c r="A220" s="14"/>
      <c r="B220" s="195"/>
      <c r="C220" s="14"/>
      <c r="D220" s="187" t="s">
        <v>174</v>
      </c>
      <c r="E220" s="196" t="s">
        <v>1</v>
      </c>
      <c r="F220" s="197" t="s">
        <v>176</v>
      </c>
      <c r="G220" s="14"/>
      <c r="H220" s="198">
        <v>73.715999999999994</v>
      </c>
      <c r="I220" s="199"/>
      <c r="J220" s="14"/>
      <c r="K220" s="14"/>
      <c r="L220" s="195"/>
      <c r="M220" s="200"/>
      <c r="N220" s="201"/>
      <c r="O220" s="201"/>
      <c r="P220" s="201"/>
      <c r="Q220" s="201"/>
      <c r="R220" s="201"/>
      <c r="S220" s="201"/>
      <c r="T220" s="20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6" t="s">
        <v>174</v>
      </c>
      <c r="AU220" s="196" t="s">
        <v>172</v>
      </c>
      <c r="AV220" s="14" t="s">
        <v>177</v>
      </c>
      <c r="AW220" s="14" t="s">
        <v>30</v>
      </c>
      <c r="AX220" s="14" t="s">
        <v>74</v>
      </c>
      <c r="AY220" s="196" t="s">
        <v>164</v>
      </c>
    </row>
    <row r="221" s="15" customFormat="1">
      <c r="A221" s="15"/>
      <c r="B221" s="203"/>
      <c r="C221" s="15"/>
      <c r="D221" s="187" t="s">
        <v>174</v>
      </c>
      <c r="E221" s="204" t="s">
        <v>1</v>
      </c>
      <c r="F221" s="205" t="s">
        <v>178</v>
      </c>
      <c r="G221" s="15"/>
      <c r="H221" s="206">
        <v>73.715999999999994</v>
      </c>
      <c r="I221" s="207"/>
      <c r="J221" s="15"/>
      <c r="K221" s="15"/>
      <c r="L221" s="203"/>
      <c r="M221" s="208"/>
      <c r="N221" s="209"/>
      <c r="O221" s="209"/>
      <c r="P221" s="209"/>
      <c r="Q221" s="209"/>
      <c r="R221" s="209"/>
      <c r="S221" s="209"/>
      <c r="T221" s="210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04" t="s">
        <v>174</v>
      </c>
      <c r="AU221" s="204" t="s">
        <v>172</v>
      </c>
      <c r="AV221" s="15" t="s">
        <v>171</v>
      </c>
      <c r="AW221" s="15" t="s">
        <v>30</v>
      </c>
      <c r="AX221" s="15" t="s">
        <v>82</v>
      </c>
      <c r="AY221" s="204" t="s">
        <v>164</v>
      </c>
    </row>
    <row r="222" s="2" customFormat="1" ht="24.15" customHeight="1">
      <c r="A222" s="37"/>
      <c r="B222" s="171"/>
      <c r="C222" s="172" t="s">
        <v>349</v>
      </c>
      <c r="D222" s="172" t="s">
        <v>167</v>
      </c>
      <c r="E222" s="173" t="s">
        <v>339</v>
      </c>
      <c r="F222" s="174" t="s">
        <v>340</v>
      </c>
      <c r="G222" s="175" t="s">
        <v>170</v>
      </c>
      <c r="H222" s="176">
        <v>62.252000000000002</v>
      </c>
      <c r="I222" s="177"/>
      <c r="J222" s="178">
        <f>ROUND(I222*H222,2)</f>
        <v>0</v>
      </c>
      <c r="K222" s="179"/>
      <c r="L222" s="38"/>
      <c r="M222" s="180" t="s">
        <v>1</v>
      </c>
      <c r="N222" s="181" t="s">
        <v>40</v>
      </c>
      <c r="O222" s="76"/>
      <c r="P222" s="182">
        <f>O222*H222</f>
        <v>0</v>
      </c>
      <c r="Q222" s="182">
        <v>0.00040000000000000002</v>
      </c>
      <c r="R222" s="182">
        <f>Q222*H222</f>
        <v>0.024900800000000001</v>
      </c>
      <c r="S222" s="182">
        <v>0</v>
      </c>
      <c r="T222" s="18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4" t="s">
        <v>120</v>
      </c>
      <c r="AT222" s="184" t="s">
        <v>167</v>
      </c>
      <c r="AU222" s="184" t="s">
        <v>172</v>
      </c>
      <c r="AY222" s="18" t="s">
        <v>164</v>
      </c>
      <c r="BE222" s="185">
        <f>IF(N222="základná",J222,0)</f>
        <v>0</v>
      </c>
      <c r="BF222" s="185">
        <f>IF(N222="znížená",J222,0)</f>
        <v>0</v>
      </c>
      <c r="BG222" s="185">
        <f>IF(N222="zákl. prenesená",J222,0)</f>
        <v>0</v>
      </c>
      <c r="BH222" s="185">
        <f>IF(N222="zníž. prenesená",J222,0)</f>
        <v>0</v>
      </c>
      <c r="BI222" s="185">
        <f>IF(N222="nulová",J222,0)</f>
        <v>0</v>
      </c>
      <c r="BJ222" s="18" t="s">
        <v>172</v>
      </c>
      <c r="BK222" s="185">
        <f>ROUND(I222*H222,2)</f>
        <v>0</v>
      </c>
      <c r="BL222" s="18" t="s">
        <v>120</v>
      </c>
      <c r="BM222" s="184" t="s">
        <v>341</v>
      </c>
    </row>
    <row r="223" s="13" customFormat="1">
      <c r="A223" s="13"/>
      <c r="B223" s="186"/>
      <c r="C223" s="13"/>
      <c r="D223" s="187" t="s">
        <v>174</v>
      </c>
      <c r="E223" s="188" t="s">
        <v>1</v>
      </c>
      <c r="F223" s="189" t="s">
        <v>518</v>
      </c>
      <c r="G223" s="13"/>
      <c r="H223" s="190">
        <v>62.252000000000002</v>
      </c>
      <c r="I223" s="191"/>
      <c r="J223" s="13"/>
      <c r="K223" s="13"/>
      <c r="L223" s="186"/>
      <c r="M223" s="192"/>
      <c r="N223" s="193"/>
      <c r="O223" s="193"/>
      <c r="P223" s="193"/>
      <c r="Q223" s="193"/>
      <c r="R223" s="193"/>
      <c r="S223" s="193"/>
      <c r="T223" s="19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8" t="s">
        <v>174</v>
      </c>
      <c r="AU223" s="188" t="s">
        <v>172</v>
      </c>
      <c r="AV223" s="13" t="s">
        <v>172</v>
      </c>
      <c r="AW223" s="13" t="s">
        <v>30</v>
      </c>
      <c r="AX223" s="13" t="s">
        <v>74</v>
      </c>
      <c r="AY223" s="188" t="s">
        <v>164</v>
      </c>
    </row>
    <row r="224" s="14" customFormat="1">
      <c r="A224" s="14"/>
      <c r="B224" s="195"/>
      <c r="C224" s="14"/>
      <c r="D224" s="187" t="s">
        <v>174</v>
      </c>
      <c r="E224" s="196" t="s">
        <v>1</v>
      </c>
      <c r="F224" s="197" t="s">
        <v>176</v>
      </c>
      <c r="G224" s="14"/>
      <c r="H224" s="198">
        <v>62.252000000000002</v>
      </c>
      <c r="I224" s="199"/>
      <c r="J224" s="14"/>
      <c r="K224" s="14"/>
      <c r="L224" s="195"/>
      <c r="M224" s="200"/>
      <c r="N224" s="201"/>
      <c r="O224" s="201"/>
      <c r="P224" s="201"/>
      <c r="Q224" s="201"/>
      <c r="R224" s="201"/>
      <c r="S224" s="201"/>
      <c r="T224" s="20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196" t="s">
        <v>174</v>
      </c>
      <c r="AU224" s="196" t="s">
        <v>172</v>
      </c>
      <c r="AV224" s="14" t="s">
        <v>177</v>
      </c>
      <c r="AW224" s="14" t="s">
        <v>30</v>
      </c>
      <c r="AX224" s="14" t="s">
        <v>74</v>
      </c>
      <c r="AY224" s="196" t="s">
        <v>164</v>
      </c>
    </row>
    <row r="225" s="15" customFormat="1">
      <c r="A225" s="15"/>
      <c r="B225" s="203"/>
      <c r="C225" s="15"/>
      <c r="D225" s="187" t="s">
        <v>174</v>
      </c>
      <c r="E225" s="204" t="s">
        <v>1</v>
      </c>
      <c r="F225" s="205" t="s">
        <v>178</v>
      </c>
      <c r="G225" s="15"/>
      <c r="H225" s="206">
        <v>62.252000000000002</v>
      </c>
      <c r="I225" s="207"/>
      <c r="J225" s="15"/>
      <c r="K225" s="15"/>
      <c r="L225" s="203"/>
      <c r="M225" s="208"/>
      <c r="N225" s="209"/>
      <c r="O225" s="209"/>
      <c r="P225" s="209"/>
      <c r="Q225" s="209"/>
      <c r="R225" s="209"/>
      <c r="S225" s="209"/>
      <c r="T225" s="210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04" t="s">
        <v>174</v>
      </c>
      <c r="AU225" s="204" t="s">
        <v>172</v>
      </c>
      <c r="AV225" s="15" t="s">
        <v>171</v>
      </c>
      <c r="AW225" s="15" t="s">
        <v>30</v>
      </c>
      <c r="AX225" s="15" t="s">
        <v>82</v>
      </c>
      <c r="AY225" s="204" t="s">
        <v>164</v>
      </c>
    </row>
    <row r="226" s="2" customFormat="1" ht="14.4" customHeight="1">
      <c r="A226" s="37"/>
      <c r="B226" s="171"/>
      <c r="C226" s="172" t="s">
        <v>355</v>
      </c>
      <c r="D226" s="172" t="s">
        <v>167</v>
      </c>
      <c r="E226" s="173" t="s">
        <v>344</v>
      </c>
      <c r="F226" s="174" t="s">
        <v>345</v>
      </c>
      <c r="G226" s="175" t="s">
        <v>170</v>
      </c>
      <c r="H226" s="176">
        <v>23.57</v>
      </c>
      <c r="I226" s="177"/>
      <c r="J226" s="178">
        <f>ROUND(I226*H226,2)</f>
        <v>0</v>
      </c>
      <c r="K226" s="179"/>
      <c r="L226" s="38"/>
      <c r="M226" s="180" t="s">
        <v>1</v>
      </c>
      <c r="N226" s="181" t="s">
        <v>40</v>
      </c>
      <c r="O226" s="76"/>
      <c r="P226" s="182">
        <f>O226*H226</f>
        <v>0</v>
      </c>
      <c r="Q226" s="182">
        <v>6.9999999999999994E-05</v>
      </c>
      <c r="R226" s="182">
        <f>Q226*H226</f>
        <v>0.0016498999999999999</v>
      </c>
      <c r="S226" s="182">
        <v>0</v>
      </c>
      <c r="T226" s="18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4" t="s">
        <v>120</v>
      </c>
      <c r="AT226" s="184" t="s">
        <v>167</v>
      </c>
      <c r="AU226" s="184" t="s">
        <v>172</v>
      </c>
      <c r="AY226" s="18" t="s">
        <v>164</v>
      </c>
      <c r="BE226" s="185">
        <f>IF(N226="základná",J226,0)</f>
        <v>0</v>
      </c>
      <c r="BF226" s="185">
        <f>IF(N226="znížená",J226,0)</f>
        <v>0</v>
      </c>
      <c r="BG226" s="185">
        <f>IF(N226="zákl. prenesená",J226,0)</f>
        <v>0</v>
      </c>
      <c r="BH226" s="185">
        <f>IF(N226="zníž. prenesená",J226,0)</f>
        <v>0</v>
      </c>
      <c r="BI226" s="185">
        <f>IF(N226="nulová",J226,0)</f>
        <v>0</v>
      </c>
      <c r="BJ226" s="18" t="s">
        <v>172</v>
      </c>
      <c r="BK226" s="185">
        <f>ROUND(I226*H226,2)</f>
        <v>0</v>
      </c>
      <c r="BL226" s="18" t="s">
        <v>120</v>
      </c>
      <c r="BM226" s="184" t="s">
        <v>346</v>
      </c>
    </row>
    <row r="227" s="13" customFormat="1">
      <c r="A227" s="13"/>
      <c r="B227" s="186"/>
      <c r="C227" s="13"/>
      <c r="D227" s="187" t="s">
        <v>174</v>
      </c>
      <c r="E227" s="188" t="s">
        <v>1</v>
      </c>
      <c r="F227" s="189" t="s">
        <v>516</v>
      </c>
      <c r="G227" s="13"/>
      <c r="H227" s="190">
        <v>22.32</v>
      </c>
      <c r="I227" s="191"/>
      <c r="J227" s="13"/>
      <c r="K227" s="13"/>
      <c r="L227" s="186"/>
      <c r="M227" s="192"/>
      <c r="N227" s="193"/>
      <c r="O227" s="193"/>
      <c r="P227" s="193"/>
      <c r="Q227" s="193"/>
      <c r="R227" s="193"/>
      <c r="S227" s="193"/>
      <c r="T227" s="19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8" t="s">
        <v>174</v>
      </c>
      <c r="AU227" s="188" t="s">
        <v>172</v>
      </c>
      <c r="AV227" s="13" t="s">
        <v>172</v>
      </c>
      <c r="AW227" s="13" t="s">
        <v>30</v>
      </c>
      <c r="AX227" s="13" t="s">
        <v>74</v>
      </c>
      <c r="AY227" s="188" t="s">
        <v>164</v>
      </c>
    </row>
    <row r="228" s="14" customFormat="1">
      <c r="A228" s="14"/>
      <c r="B228" s="195"/>
      <c r="C228" s="14"/>
      <c r="D228" s="187" t="s">
        <v>174</v>
      </c>
      <c r="E228" s="196" t="s">
        <v>1</v>
      </c>
      <c r="F228" s="197" t="s">
        <v>323</v>
      </c>
      <c r="G228" s="14"/>
      <c r="H228" s="198">
        <v>22.32</v>
      </c>
      <c r="I228" s="199"/>
      <c r="J228" s="14"/>
      <c r="K228" s="14"/>
      <c r="L228" s="195"/>
      <c r="M228" s="200"/>
      <c r="N228" s="201"/>
      <c r="O228" s="201"/>
      <c r="P228" s="201"/>
      <c r="Q228" s="201"/>
      <c r="R228" s="201"/>
      <c r="S228" s="201"/>
      <c r="T228" s="20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96" t="s">
        <v>174</v>
      </c>
      <c r="AU228" s="196" t="s">
        <v>172</v>
      </c>
      <c r="AV228" s="14" t="s">
        <v>177</v>
      </c>
      <c r="AW228" s="14" t="s">
        <v>30</v>
      </c>
      <c r="AX228" s="14" t="s">
        <v>74</v>
      </c>
      <c r="AY228" s="196" t="s">
        <v>164</v>
      </c>
    </row>
    <row r="229" s="13" customFormat="1">
      <c r="A229" s="13"/>
      <c r="B229" s="186"/>
      <c r="C229" s="13"/>
      <c r="D229" s="187" t="s">
        <v>174</v>
      </c>
      <c r="E229" s="188" t="s">
        <v>1</v>
      </c>
      <c r="F229" s="189" t="s">
        <v>324</v>
      </c>
      <c r="G229" s="13"/>
      <c r="H229" s="190">
        <v>1.25</v>
      </c>
      <c r="I229" s="191"/>
      <c r="J229" s="13"/>
      <c r="K229" s="13"/>
      <c r="L229" s="186"/>
      <c r="M229" s="192"/>
      <c r="N229" s="193"/>
      <c r="O229" s="193"/>
      <c r="P229" s="193"/>
      <c r="Q229" s="193"/>
      <c r="R229" s="193"/>
      <c r="S229" s="193"/>
      <c r="T229" s="19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8" t="s">
        <v>174</v>
      </c>
      <c r="AU229" s="188" t="s">
        <v>172</v>
      </c>
      <c r="AV229" s="13" t="s">
        <v>172</v>
      </c>
      <c r="AW229" s="13" t="s">
        <v>30</v>
      </c>
      <c r="AX229" s="13" t="s">
        <v>74</v>
      </c>
      <c r="AY229" s="188" t="s">
        <v>164</v>
      </c>
    </row>
    <row r="230" s="14" customFormat="1">
      <c r="A230" s="14"/>
      <c r="B230" s="195"/>
      <c r="C230" s="14"/>
      <c r="D230" s="187" t="s">
        <v>174</v>
      </c>
      <c r="E230" s="196" t="s">
        <v>1</v>
      </c>
      <c r="F230" s="197" t="s">
        <v>325</v>
      </c>
      <c r="G230" s="14"/>
      <c r="H230" s="198">
        <v>1.25</v>
      </c>
      <c r="I230" s="199"/>
      <c r="J230" s="14"/>
      <c r="K230" s="14"/>
      <c r="L230" s="195"/>
      <c r="M230" s="200"/>
      <c r="N230" s="201"/>
      <c r="O230" s="201"/>
      <c r="P230" s="201"/>
      <c r="Q230" s="201"/>
      <c r="R230" s="201"/>
      <c r="S230" s="201"/>
      <c r="T230" s="20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196" t="s">
        <v>174</v>
      </c>
      <c r="AU230" s="196" t="s">
        <v>172</v>
      </c>
      <c r="AV230" s="14" t="s">
        <v>177</v>
      </c>
      <c r="AW230" s="14" t="s">
        <v>30</v>
      </c>
      <c r="AX230" s="14" t="s">
        <v>74</v>
      </c>
      <c r="AY230" s="196" t="s">
        <v>164</v>
      </c>
    </row>
    <row r="231" s="15" customFormat="1">
      <c r="A231" s="15"/>
      <c r="B231" s="203"/>
      <c r="C231" s="15"/>
      <c r="D231" s="187" t="s">
        <v>174</v>
      </c>
      <c r="E231" s="204" t="s">
        <v>1</v>
      </c>
      <c r="F231" s="205" t="s">
        <v>178</v>
      </c>
      <c r="G231" s="15"/>
      <c r="H231" s="206">
        <v>23.57</v>
      </c>
      <c r="I231" s="207"/>
      <c r="J231" s="15"/>
      <c r="K231" s="15"/>
      <c r="L231" s="203"/>
      <c r="M231" s="208"/>
      <c r="N231" s="209"/>
      <c r="O231" s="209"/>
      <c r="P231" s="209"/>
      <c r="Q231" s="209"/>
      <c r="R231" s="209"/>
      <c r="S231" s="209"/>
      <c r="T231" s="210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04" t="s">
        <v>174</v>
      </c>
      <c r="AU231" s="204" t="s">
        <v>172</v>
      </c>
      <c r="AV231" s="15" t="s">
        <v>171</v>
      </c>
      <c r="AW231" s="15" t="s">
        <v>30</v>
      </c>
      <c r="AX231" s="15" t="s">
        <v>82</v>
      </c>
      <c r="AY231" s="204" t="s">
        <v>164</v>
      </c>
    </row>
    <row r="232" s="12" customFormat="1" ht="22.8" customHeight="1">
      <c r="A232" s="12"/>
      <c r="B232" s="158"/>
      <c r="C232" s="12"/>
      <c r="D232" s="159" t="s">
        <v>73</v>
      </c>
      <c r="E232" s="169" t="s">
        <v>347</v>
      </c>
      <c r="F232" s="169" t="s">
        <v>348</v>
      </c>
      <c r="G232" s="12"/>
      <c r="H232" s="12"/>
      <c r="I232" s="161"/>
      <c r="J232" s="170">
        <f>BK232</f>
        <v>0</v>
      </c>
      <c r="K232" s="12"/>
      <c r="L232" s="158"/>
      <c r="M232" s="163"/>
      <c r="N232" s="164"/>
      <c r="O232" s="164"/>
      <c r="P232" s="165">
        <f>SUM(P233:P241)</f>
        <v>0</v>
      </c>
      <c r="Q232" s="164"/>
      <c r="R232" s="165">
        <f>SUM(R233:R241)</f>
        <v>0.02886</v>
      </c>
      <c r="S232" s="164"/>
      <c r="T232" s="166">
        <f>SUM(T233:T241)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59" t="s">
        <v>172</v>
      </c>
      <c r="AT232" s="167" t="s">
        <v>73</v>
      </c>
      <c r="AU232" s="167" t="s">
        <v>82</v>
      </c>
      <c r="AY232" s="159" t="s">
        <v>164</v>
      </c>
      <c r="BK232" s="168">
        <f>SUM(BK233:BK241)</f>
        <v>0</v>
      </c>
    </row>
    <row r="233" s="2" customFormat="1" ht="24.15" customHeight="1">
      <c r="A233" s="37"/>
      <c r="B233" s="171"/>
      <c r="C233" s="172" t="s">
        <v>399</v>
      </c>
      <c r="D233" s="172" t="s">
        <v>167</v>
      </c>
      <c r="E233" s="173" t="s">
        <v>350</v>
      </c>
      <c r="F233" s="174" t="s">
        <v>351</v>
      </c>
      <c r="G233" s="175" t="s">
        <v>170</v>
      </c>
      <c r="H233" s="176">
        <v>178.02600000000001</v>
      </c>
      <c r="I233" s="177"/>
      <c r="J233" s="178">
        <f>ROUND(I233*H233,2)</f>
        <v>0</v>
      </c>
      <c r="K233" s="179"/>
      <c r="L233" s="38"/>
      <c r="M233" s="180" t="s">
        <v>1</v>
      </c>
      <c r="N233" s="181" t="s">
        <v>40</v>
      </c>
      <c r="O233" s="76"/>
      <c r="P233" s="182">
        <f>O233*H233</f>
        <v>0</v>
      </c>
      <c r="Q233" s="182">
        <v>0.00010000000000000001</v>
      </c>
      <c r="R233" s="182">
        <f>Q233*H233</f>
        <v>0.017802600000000002</v>
      </c>
      <c r="S233" s="182">
        <v>0</v>
      </c>
      <c r="T233" s="18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4" t="s">
        <v>120</v>
      </c>
      <c r="AT233" s="184" t="s">
        <v>167</v>
      </c>
      <c r="AU233" s="184" t="s">
        <v>172</v>
      </c>
      <c r="AY233" s="18" t="s">
        <v>164</v>
      </c>
      <c r="BE233" s="185">
        <f>IF(N233="základná",J233,0)</f>
        <v>0</v>
      </c>
      <c r="BF233" s="185">
        <f>IF(N233="znížená",J233,0)</f>
        <v>0</v>
      </c>
      <c r="BG233" s="185">
        <f>IF(N233="zákl. prenesená",J233,0)</f>
        <v>0</v>
      </c>
      <c r="BH233" s="185">
        <f>IF(N233="zníž. prenesená",J233,0)</f>
        <v>0</v>
      </c>
      <c r="BI233" s="185">
        <f>IF(N233="nulová",J233,0)</f>
        <v>0</v>
      </c>
      <c r="BJ233" s="18" t="s">
        <v>172</v>
      </c>
      <c r="BK233" s="185">
        <f>ROUND(I233*H233,2)</f>
        <v>0</v>
      </c>
      <c r="BL233" s="18" t="s">
        <v>120</v>
      </c>
      <c r="BM233" s="184" t="s">
        <v>352</v>
      </c>
    </row>
    <row r="234" s="13" customFormat="1">
      <c r="A234" s="13"/>
      <c r="B234" s="186"/>
      <c r="C234" s="13"/>
      <c r="D234" s="187" t="s">
        <v>174</v>
      </c>
      <c r="E234" s="188" t="s">
        <v>1</v>
      </c>
      <c r="F234" s="189" t="s">
        <v>460</v>
      </c>
      <c r="G234" s="13"/>
      <c r="H234" s="190">
        <v>73.715999999999994</v>
      </c>
      <c r="I234" s="191"/>
      <c r="J234" s="13"/>
      <c r="K234" s="13"/>
      <c r="L234" s="186"/>
      <c r="M234" s="192"/>
      <c r="N234" s="193"/>
      <c r="O234" s="193"/>
      <c r="P234" s="193"/>
      <c r="Q234" s="193"/>
      <c r="R234" s="193"/>
      <c r="S234" s="193"/>
      <c r="T234" s="19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8" t="s">
        <v>174</v>
      </c>
      <c r="AU234" s="188" t="s">
        <v>172</v>
      </c>
      <c r="AV234" s="13" t="s">
        <v>172</v>
      </c>
      <c r="AW234" s="13" t="s">
        <v>30</v>
      </c>
      <c r="AX234" s="13" t="s">
        <v>74</v>
      </c>
      <c r="AY234" s="188" t="s">
        <v>164</v>
      </c>
    </row>
    <row r="235" s="13" customFormat="1">
      <c r="A235" s="13"/>
      <c r="B235" s="186"/>
      <c r="C235" s="13"/>
      <c r="D235" s="187" t="s">
        <v>174</v>
      </c>
      <c r="E235" s="188" t="s">
        <v>1</v>
      </c>
      <c r="F235" s="189" t="s">
        <v>519</v>
      </c>
      <c r="G235" s="13"/>
      <c r="H235" s="190">
        <v>104.31</v>
      </c>
      <c r="I235" s="191"/>
      <c r="J235" s="13"/>
      <c r="K235" s="13"/>
      <c r="L235" s="186"/>
      <c r="M235" s="192"/>
      <c r="N235" s="193"/>
      <c r="O235" s="193"/>
      <c r="P235" s="193"/>
      <c r="Q235" s="193"/>
      <c r="R235" s="193"/>
      <c r="S235" s="193"/>
      <c r="T235" s="19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8" t="s">
        <v>174</v>
      </c>
      <c r="AU235" s="188" t="s">
        <v>172</v>
      </c>
      <c r="AV235" s="13" t="s">
        <v>172</v>
      </c>
      <c r="AW235" s="13" t="s">
        <v>30</v>
      </c>
      <c r="AX235" s="13" t="s">
        <v>74</v>
      </c>
      <c r="AY235" s="188" t="s">
        <v>164</v>
      </c>
    </row>
    <row r="236" s="14" customFormat="1">
      <c r="A236" s="14"/>
      <c r="B236" s="195"/>
      <c r="C236" s="14"/>
      <c r="D236" s="187" t="s">
        <v>174</v>
      </c>
      <c r="E236" s="196" t="s">
        <v>1</v>
      </c>
      <c r="F236" s="197" t="s">
        <v>176</v>
      </c>
      <c r="G236" s="14"/>
      <c r="H236" s="198">
        <v>178.02600000000001</v>
      </c>
      <c r="I236" s="199"/>
      <c r="J236" s="14"/>
      <c r="K236" s="14"/>
      <c r="L236" s="195"/>
      <c r="M236" s="200"/>
      <c r="N236" s="201"/>
      <c r="O236" s="201"/>
      <c r="P236" s="201"/>
      <c r="Q236" s="201"/>
      <c r="R236" s="201"/>
      <c r="S236" s="201"/>
      <c r="T236" s="20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196" t="s">
        <v>174</v>
      </c>
      <c r="AU236" s="196" t="s">
        <v>172</v>
      </c>
      <c r="AV236" s="14" t="s">
        <v>177</v>
      </c>
      <c r="AW236" s="14" t="s">
        <v>30</v>
      </c>
      <c r="AX236" s="14" t="s">
        <v>74</v>
      </c>
      <c r="AY236" s="196" t="s">
        <v>164</v>
      </c>
    </row>
    <row r="237" s="15" customFormat="1">
      <c r="A237" s="15"/>
      <c r="B237" s="203"/>
      <c r="C237" s="15"/>
      <c r="D237" s="187" t="s">
        <v>174</v>
      </c>
      <c r="E237" s="204" t="s">
        <v>1</v>
      </c>
      <c r="F237" s="205" t="s">
        <v>178</v>
      </c>
      <c r="G237" s="15"/>
      <c r="H237" s="206">
        <v>178.02600000000001</v>
      </c>
      <c r="I237" s="207"/>
      <c r="J237" s="15"/>
      <c r="K237" s="15"/>
      <c r="L237" s="203"/>
      <c r="M237" s="208"/>
      <c r="N237" s="209"/>
      <c r="O237" s="209"/>
      <c r="P237" s="209"/>
      <c r="Q237" s="209"/>
      <c r="R237" s="209"/>
      <c r="S237" s="209"/>
      <c r="T237" s="210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04" t="s">
        <v>174</v>
      </c>
      <c r="AU237" s="204" t="s">
        <v>172</v>
      </c>
      <c r="AV237" s="15" t="s">
        <v>171</v>
      </c>
      <c r="AW237" s="15" t="s">
        <v>30</v>
      </c>
      <c r="AX237" s="15" t="s">
        <v>82</v>
      </c>
      <c r="AY237" s="204" t="s">
        <v>164</v>
      </c>
    </row>
    <row r="238" s="2" customFormat="1" ht="24.15" customHeight="1">
      <c r="A238" s="37"/>
      <c r="B238" s="171"/>
      <c r="C238" s="172" t="s">
        <v>402</v>
      </c>
      <c r="D238" s="172" t="s">
        <v>167</v>
      </c>
      <c r="E238" s="173" t="s">
        <v>356</v>
      </c>
      <c r="F238" s="174" t="s">
        <v>357</v>
      </c>
      <c r="G238" s="175" t="s">
        <v>170</v>
      </c>
      <c r="H238" s="176">
        <v>73.715999999999994</v>
      </c>
      <c r="I238" s="177"/>
      <c r="J238" s="178">
        <f>ROUND(I238*H238,2)</f>
        <v>0</v>
      </c>
      <c r="K238" s="179"/>
      <c r="L238" s="38"/>
      <c r="M238" s="180" t="s">
        <v>1</v>
      </c>
      <c r="N238" s="181" t="s">
        <v>40</v>
      </c>
      <c r="O238" s="76"/>
      <c r="P238" s="182">
        <f>O238*H238</f>
        <v>0</v>
      </c>
      <c r="Q238" s="182">
        <v>0.00014999999999999999</v>
      </c>
      <c r="R238" s="182">
        <f>Q238*H238</f>
        <v>0.011057399999999999</v>
      </c>
      <c r="S238" s="182">
        <v>0</v>
      </c>
      <c r="T238" s="183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4" t="s">
        <v>120</v>
      </c>
      <c r="AT238" s="184" t="s">
        <v>167</v>
      </c>
      <c r="AU238" s="184" t="s">
        <v>172</v>
      </c>
      <c r="AY238" s="18" t="s">
        <v>164</v>
      </c>
      <c r="BE238" s="185">
        <f>IF(N238="základná",J238,0)</f>
        <v>0</v>
      </c>
      <c r="BF238" s="185">
        <f>IF(N238="znížená",J238,0)</f>
        <v>0</v>
      </c>
      <c r="BG238" s="185">
        <f>IF(N238="zákl. prenesená",J238,0)</f>
        <v>0</v>
      </c>
      <c r="BH238" s="185">
        <f>IF(N238="zníž. prenesená",J238,0)</f>
        <v>0</v>
      </c>
      <c r="BI238" s="185">
        <f>IF(N238="nulová",J238,0)</f>
        <v>0</v>
      </c>
      <c r="BJ238" s="18" t="s">
        <v>172</v>
      </c>
      <c r="BK238" s="185">
        <f>ROUND(I238*H238,2)</f>
        <v>0</v>
      </c>
      <c r="BL238" s="18" t="s">
        <v>120</v>
      </c>
      <c r="BM238" s="184" t="s">
        <v>358</v>
      </c>
    </row>
    <row r="239" s="13" customFormat="1">
      <c r="A239" s="13"/>
      <c r="B239" s="186"/>
      <c r="C239" s="13"/>
      <c r="D239" s="187" t="s">
        <v>174</v>
      </c>
      <c r="E239" s="188" t="s">
        <v>1</v>
      </c>
      <c r="F239" s="189" t="s">
        <v>446</v>
      </c>
      <c r="G239" s="13"/>
      <c r="H239" s="190">
        <v>73.715999999999994</v>
      </c>
      <c r="I239" s="191"/>
      <c r="J239" s="13"/>
      <c r="K239" s="13"/>
      <c r="L239" s="186"/>
      <c r="M239" s="192"/>
      <c r="N239" s="193"/>
      <c r="O239" s="193"/>
      <c r="P239" s="193"/>
      <c r="Q239" s="193"/>
      <c r="R239" s="193"/>
      <c r="S239" s="193"/>
      <c r="T239" s="19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8" t="s">
        <v>174</v>
      </c>
      <c r="AU239" s="188" t="s">
        <v>172</v>
      </c>
      <c r="AV239" s="13" t="s">
        <v>172</v>
      </c>
      <c r="AW239" s="13" t="s">
        <v>30</v>
      </c>
      <c r="AX239" s="13" t="s">
        <v>74</v>
      </c>
      <c r="AY239" s="188" t="s">
        <v>164</v>
      </c>
    </row>
    <row r="240" s="14" customFormat="1">
      <c r="A240" s="14"/>
      <c r="B240" s="195"/>
      <c r="C240" s="14"/>
      <c r="D240" s="187" t="s">
        <v>174</v>
      </c>
      <c r="E240" s="196" t="s">
        <v>1</v>
      </c>
      <c r="F240" s="197" t="s">
        <v>176</v>
      </c>
      <c r="G240" s="14"/>
      <c r="H240" s="198">
        <v>73.715999999999994</v>
      </c>
      <c r="I240" s="199"/>
      <c r="J240" s="14"/>
      <c r="K240" s="14"/>
      <c r="L240" s="195"/>
      <c r="M240" s="200"/>
      <c r="N240" s="201"/>
      <c r="O240" s="201"/>
      <c r="P240" s="201"/>
      <c r="Q240" s="201"/>
      <c r="R240" s="201"/>
      <c r="S240" s="201"/>
      <c r="T240" s="20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96" t="s">
        <v>174</v>
      </c>
      <c r="AU240" s="196" t="s">
        <v>172</v>
      </c>
      <c r="AV240" s="14" t="s">
        <v>177</v>
      </c>
      <c r="AW240" s="14" t="s">
        <v>30</v>
      </c>
      <c r="AX240" s="14" t="s">
        <v>74</v>
      </c>
      <c r="AY240" s="196" t="s">
        <v>164</v>
      </c>
    </row>
    <row r="241" s="15" customFormat="1">
      <c r="A241" s="15"/>
      <c r="B241" s="203"/>
      <c r="C241" s="15"/>
      <c r="D241" s="187" t="s">
        <v>174</v>
      </c>
      <c r="E241" s="204" t="s">
        <v>1</v>
      </c>
      <c r="F241" s="205" t="s">
        <v>178</v>
      </c>
      <c r="G241" s="15"/>
      <c r="H241" s="206">
        <v>73.715999999999994</v>
      </c>
      <c r="I241" s="207"/>
      <c r="J241" s="15"/>
      <c r="K241" s="15"/>
      <c r="L241" s="203"/>
      <c r="M241" s="208"/>
      <c r="N241" s="209"/>
      <c r="O241" s="209"/>
      <c r="P241" s="209"/>
      <c r="Q241" s="209"/>
      <c r="R241" s="209"/>
      <c r="S241" s="209"/>
      <c r="T241" s="210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04" t="s">
        <v>174</v>
      </c>
      <c r="AU241" s="204" t="s">
        <v>172</v>
      </c>
      <c r="AV241" s="15" t="s">
        <v>171</v>
      </c>
      <c r="AW241" s="15" t="s">
        <v>30</v>
      </c>
      <c r="AX241" s="15" t="s">
        <v>82</v>
      </c>
      <c r="AY241" s="204" t="s">
        <v>164</v>
      </c>
    </row>
    <row r="242" s="12" customFormat="1" ht="25.92" customHeight="1">
      <c r="A242" s="12"/>
      <c r="B242" s="158"/>
      <c r="C242" s="12"/>
      <c r="D242" s="159" t="s">
        <v>73</v>
      </c>
      <c r="E242" s="160" t="s">
        <v>245</v>
      </c>
      <c r="F242" s="160" t="s">
        <v>403</v>
      </c>
      <c r="G242" s="12"/>
      <c r="H242" s="12"/>
      <c r="I242" s="161"/>
      <c r="J242" s="162">
        <f>BK242</f>
        <v>0</v>
      </c>
      <c r="K242" s="12"/>
      <c r="L242" s="158"/>
      <c r="M242" s="163"/>
      <c r="N242" s="164"/>
      <c r="O242" s="164"/>
      <c r="P242" s="165">
        <f>P243</f>
        <v>0</v>
      </c>
      <c r="Q242" s="164"/>
      <c r="R242" s="165">
        <f>R243</f>
        <v>0.104</v>
      </c>
      <c r="S242" s="164"/>
      <c r="T242" s="166">
        <f>T243</f>
        <v>0.040000000000000001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59" t="s">
        <v>177</v>
      </c>
      <c r="AT242" s="167" t="s">
        <v>73</v>
      </c>
      <c r="AU242" s="167" t="s">
        <v>74</v>
      </c>
      <c r="AY242" s="159" t="s">
        <v>164</v>
      </c>
      <c r="BK242" s="168">
        <f>BK243</f>
        <v>0</v>
      </c>
    </row>
    <row r="243" s="12" customFormat="1" ht="22.8" customHeight="1">
      <c r="A243" s="12"/>
      <c r="B243" s="158"/>
      <c r="C243" s="12"/>
      <c r="D243" s="159" t="s">
        <v>73</v>
      </c>
      <c r="E243" s="169" t="s">
        <v>404</v>
      </c>
      <c r="F243" s="169" t="s">
        <v>405</v>
      </c>
      <c r="G243" s="12"/>
      <c r="H243" s="12"/>
      <c r="I243" s="161"/>
      <c r="J243" s="170">
        <f>BK243</f>
        <v>0</v>
      </c>
      <c r="K243" s="12"/>
      <c r="L243" s="158"/>
      <c r="M243" s="163"/>
      <c r="N243" s="164"/>
      <c r="O243" s="164"/>
      <c r="P243" s="165">
        <f>SUM(P244:P247)</f>
        <v>0</v>
      </c>
      <c r="Q243" s="164"/>
      <c r="R243" s="165">
        <f>SUM(R244:R247)</f>
        <v>0.104</v>
      </c>
      <c r="S243" s="164"/>
      <c r="T243" s="166">
        <f>SUM(T244:T247)</f>
        <v>0.040000000000000001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59" t="s">
        <v>177</v>
      </c>
      <c r="AT243" s="167" t="s">
        <v>73</v>
      </c>
      <c r="AU243" s="167" t="s">
        <v>82</v>
      </c>
      <c r="AY243" s="159" t="s">
        <v>164</v>
      </c>
      <c r="BK243" s="168">
        <f>SUM(BK244:BK247)</f>
        <v>0</v>
      </c>
    </row>
    <row r="244" s="2" customFormat="1" ht="24.15" customHeight="1">
      <c r="A244" s="37"/>
      <c r="B244" s="171"/>
      <c r="C244" s="172" t="s">
        <v>406</v>
      </c>
      <c r="D244" s="172" t="s">
        <v>167</v>
      </c>
      <c r="E244" s="173" t="s">
        <v>407</v>
      </c>
      <c r="F244" s="174" t="s">
        <v>408</v>
      </c>
      <c r="G244" s="175" t="s">
        <v>227</v>
      </c>
      <c r="H244" s="176">
        <v>8</v>
      </c>
      <c r="I244" s="177"/>
      <c r="J244" s="178">
        <f>ROUND(I244*H244,2)</f>
        <v>0</v>
      </c>
      <c r="K244" s="179"/>
      <c r="L244" s="38"/>
      <c r="M244" s="180" t="s">
        <v>1</v>
      </c>
      <c r="N244" s="181" t="s">
        <v>40</v>
      </c>
      <c r="O244" s="76"/>
      <c r="P244" s="182">
        <f>O244*H244</f>
        <v>0</v>
      </c>
      <c r="Q244" s="182">
        <v>0</v>
      </c>
      <c r="R244" s="182">
        <f>Q244*H244</f>
        <v>0</v>
      </c>
      <c r="S244" s="182">
        <v>0</v>
      </c>
      <c r="T244" s="18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409</v>
      </c>
      <c r="AT244" s="184" t="s">
        <v>167</v>
      </c>
      <c r="AU244" s="184" t="s">
        <v>172</v>
      </c>
      <c r="AY244" s="18" t="s">
        <v>164</v>
      </c>
      <c r="BE244" s="185">
        <f>IF(N244="základná",J244,0)</f>
        <v>0</v>
      </c>
      <c r="BF244" s="185">
        <f>IF(N244="znížená",J244,0)</f>
        <v>0</v>
      </c>
      <c r="BG244" s="185">
        <f>IF(N244="zákl. prenesená",J244,0)</f>
        <v>0</v>
      </c>
      <c r="BH244" s="185">
        <f>IF(N244="zníž. prenesená",J244,0)</f>
        <v>0</v>
      </c>
      <c r="BI244" s="185">
        <f>IF(N244="nulová",J244,0)</f>
        <v>0</v>
      </c>
      <c r="BJ244" s="18" t="s">
        <v>172</v>
      </c>
      <c r="BK244" s="185">
        <f>ROUND(I244*H244,2)</f>
        <v>0</v>
      </c>
      <c r="BL244" s="18" t="s">
        <v>409</v>
      </c>
      <c r="BM244" s="184" t="s">
        <v>410</v>
      </c>
    </row>
    <row r="245" s="2" customFormat="1" ht="24.15" customHeight="1">
      <c r="A245" s="37"/>
      <c r="B245" s="171"/>
      <c r="C245" s="211" t="s">
        <v>411</v>
      </c>
      <c r="D245" s="211" t="s">
        <v>245</v>
      </c>
      <c r="E245" s="212" t="s">
        <v>412</v>
      </c>
      <c r="F245" s="213" t="s">
        <v>413</v>
      </c>
      <c r="G245" s="214" t="s">
        <v>227</v>
      </c>
      <c r="H245" s="215">
        <v>8</v>
      </c>
      <c r="I245" s="216"/>
      <c r="J245" s="217">
        <f>ROUND(I245*H245,2)</f>
        <v>0</v>
      </c>
      <c r="K245" s="218"/>
      <c r="L245" s="219"/>
      <c r="M245" s="220" t="s">
        <v>1</v>
      </c>
      <c r="N245" s="221" t="s">
        <v>40</v>
      </c>
      <c r="O245" s="76"/>
      <c r="P245" s="182">
        <f>O245*H245</f>
        <v>0</v>
      </c>
      <c r="Q245" s="182">
        <v>0.0064999999999999997</v>
      </c>
      <c r="R245" s="182">
        <f>Q245*H245</f>
        <v>0.051999999999999998</v>
      </c>
      <c r="S245" s="182">
        <v>0</v>
      </c>
      <c r="T245" s="18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4" t="s">
        <v>414</v>
      </c>
      <c r="AT245" s="184" t="s">
        <v>245</v>
      </c>
      <c r="AU245" s="184" t="s">
        <v>172</v>
      </c>
      <c r="AY245" s="18" t="s">
        <v>164</v>
      </c>
      <c r="BE245" s="185">
        <f>IF(N245="základná",J245,0)</f>
        <v>0</v>
      </c>
      <c r="BF245" s="185">
        <f>IF(N245="znížená",J245,0)</f>
        <v>0</v>
      </c>
      <c r="BG245" s="185">
        <f>IF(N245="zákl. prenesená",J245,0)</f>
        <v>0</v>
      </c>
      <c r="BH245" s="185">
        <f>IF(N245="zníž. prenesená",J245,0)</f>
        <v>0</v>
      </c>
      <c r="BI245" s="185">
        <f>IF(N245="nulová",J245,0)</f>
        <v>0</v>
      </c>
      <c r="BJ245" s="18" t="s">
        <v>172</v>
      </c>
      <c r="BK245" s="185">
        <f>ROUND(I245*H245,2)</f>
        <v>0</v>
      </c>
      <c r="BL245" s="18" t="s">
        <v>414</v>
      </c>
      <c r="BM245" s="184" t="s">
        <v>415</v>
      </c>
    </row>
    <row r="246" s="2" customFormat="1" ht="24.15" customHeight="1">
      <c r="A246" s="37"/>
      <c r="B246" s="171"/>
      <c r="C246" s="211" t="s">
        <v>416</v>
      </c>
      <c r="D246" s="211" t="s">
        <v>245</v>
      </c>
      <c r="E246" s="212" t="s">
        <v>417</v>
      </c>
      <c r="F246" s="213" t="s">
        <v>418</v>
      </c>
      <c r="G246" s="214" t="s">
        <v>227</v>
      </c>
      <c r="H246" s="215">
        <v>8</v>
      </c>
      <c r="I246" s="216"/>
      <c r="J246" s="217">
        <f>ROUND(I246*H246,2)</f>
        <v>0</v>
      </c>
      <c r="K246" s="218"/>
      <c r="L246" s="219"/>
      <c r="M246" s="220" t="s">
        <v>1</v>
      </c>
      <c r="N246" s="221" t="s">
        <v>40</v>
      </c>
      <c r="O246" s="76"/>
      <c r="P246" s="182">
        <f>O246*H246</f>
        <v>0</v>
      </c>
      <c r="Q246" s="182">
        <v>0.0064999999999999997</v>
      </c>
      <c r="R246" s="182">
        <f>Q246*H246</f>
        <v>0.051999999999999998</v>
      </c>
      <c r="S246" s="182">
        <v>0</v>
      </c>
      <c r="T246" s="18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4" t="s">
        <v>414</v>
      </c>
      <c r="AT246" s="184" t="s">
        <v>245</v>
      </c>
      <c r="AU246" s="184" t="s">
        <v>172</v>
      </c>
      <c r="AY246" s="18" t="s">
        <v>164</v>
      </c>
      <c r="BE246" s="185">
        <f>IF(N246="základná",J246,0)</f>
        <v>0</v>
      </c>
      <c r="BF246" s="185">
        <f>IF(N246="znížená",J246,0)</f>
        <v>0</v>
      </c>
      <c r="BG246" s="185">
        <f>IF(N246="zákl. prenesená",J246,0)</f>
        <v>0</v>
      </c>
      <c r="BH246" s="185">
        <f>IF(N246="zníž. prenesená",J246,0)</f>
        <v>0</v>
      </c>
      <c r="BI246" s="185">
        <f>IF(N246="nulová",J246,0)</f>
        <v>0</v>
      </c>
      <c r="BJ246" s="18" t="s">
        <v>172</v>
      </c>
      <c r="BK246" s="185">
        <f>ROUND(I246*H246,2)</f>
        <v>0</v>
      </c>
      <c r="BL246" s="18" t="s">
        <v>414</v>
      </c>
      <c r="BM246" s="184" t="s">
        <v>419</v>
      </c>
    </row>
    <row r="247" s="2" customFormat="1" ht="24.15" customHeight="1">
      <c r="A247" s="37"/>
      <c r="B247" s="171"/>
      <c r="C247" s="172" t="s">
        <v>420</v>
      </c>
      <c r="D247" s="172" t="s">
        <v>167</v>
      </c>
      <c r="E247" s="173" t="s">
        <v>421</v>
      </c>
      <c r="F247" s="174" t="s">
        <v>422</v>
      </c>
      <c r="G247" s="175" t="s">
        <v>227</v>
      </c>
      <c r="H247" s="176">
        <v>8</v>
      </c>
      <c r="I247" s="177"/>
      <c r="J247" s="178">
        <f>ROUND(I247*H247,2)</f>
        <v>0</v>
      </c>
      <c r="K247" s="179"/>
      <c r="L247" s="38"/>
      <c r="M247" s="222" t="s">
        <v>1</v>
      </c>
      <c r="N247" s="223" t="s">
        <v>40</v>
      </c>
      <c r="O247" s="224"/>
      <c r="P247" s="225">
        <f>O247*H247</f>
        <v>0</v>
      </c>
      <c r="Q247" s="225">
        <v>0</v>
      </c>
      <c r="R247" s="225">
        <f>Q247*H247</f>
        <v>0</v>
      </c>
      <c r="S247" s="225">
        <v>0.0050000000000000001</v>
      </c>
      <c r="T247" s="226">
        <f>S247*H247</f>
        <v>0.040000000000000001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4" t="s">
        <v>409</v>
      </c>
      <c r="AT247" s="184" t="s">
        <v>167</v>
      </c>
      <c r="AU247" s="184" t="s">
        <v>172</v>
      </c>
      <c r="AY247" s="18" t="s">
        <v>164</v>
      </c>
      <c r="BE247" s="185">
        <f>IF(N247="základná",J247,0)</f>
        <v>0</v>
      </c>
      <c r="BF247" s="185">
        <f>IF(N247="znížená",J247,0)</f>
        <v>0</v>
      </c>
      <c r="BG247" s="185">
        <f>IF(N247="zákl. prenesená",J247,0)</f>
        <v>0</v>
      </c>
      <c r="BH247" s="185">
        <f>IF(N247="zníž. prenesená",J247,0)</f>
        <v>0</v>
      </c>
      <c r="BI247" s="185">
        <f>IF(N247="nulová",J247,0)</f>
        <v>0</v>
      </c>
      <c r="BJ247" s="18" t="s">
        <v>172</v>
      </c>
      <c r="BK247" s="185">
        <f>ROUND(I247*H247,2)</f>
        <v>0</v>
      </c>
      <c r="BL247" s="18" t="s">
        <v>409</v>
      </c>
      <c r="BM247" s="184" t="s">
        <v>423</v>
      </c>
    </row>
    <row r="248" s="2" customFormat="1" ht="6.96" customHeight="1">
      <c r="A248" s="37"/>
      <c r="B248" s="59"/>
      <c r="C248" s="60"/>
      <c r="D248" s="60"/>
      <c r="E248" s="60"/>
      <c r="F248" s="60"/>
      <c r="G248" s="60"/>
      <c r="H248" s="60"/>
      <c r="I248" s="60"/>
      <c r="J248" s="60"/>
      <c r="K248" s="60"/>
      <c r="L248" s="38"/>
      <c r="M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</row>
  </sheetData>
  <autoFilter ref="C129:K247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522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ROUND(J129,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ROUND((SUM(BE129:BE228)),  2)</f>
        <v>0</v>
      </c>
      <c r="G33" s="37"/>
      <c r="H33" s="37"/>
      <c r="I33" s="127">
        <v>0.20000000000000001</v>
      </c>
      <c r="J33" s="126">
        <f>ROUND(((SUM(BE129:BE228))*I33),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ROUND((SUM(BF129:BF228)),  2)</f>
        <v>0</v>
      </c>
      <c r="G34" s="37"/>
      <c r="H34" s="37"/>
      <c r="I34" s="127">
        <v>0.20000000000000001</v>
      </c>
      <c r="J34" s="126">
        <f>ROUND(((SUM(BF129:BF228))*I34),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ROUND((SUM(BG129:BG228)),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ROUND((SUM(BH129:BH228)),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ROUND((SUM(BI129:BI228)),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18 - Trieda č.41a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J129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J130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J131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142</v>
      </c>
      <c r="E99" s="145"/>
      <c r="F99" s="145"/>
      <c r="G99" s="145"/>
      <c r="H99" s="145"/>
      <c r="I99" s="145"/>
      <c r="J99" s="146">
        <f>J143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143</v>
      </c>
      <c r="E100" s="145"/>
      <c r="F100" s="145"/>
      <c r="G100" s="145"/>
      <c r="H100" s="145"/>
      <c r="I100" s="145"/>
      <c r="J100" s="146">
        <f>J160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9"/>
      <c r="C101" s="9"/>
      <c r="D101" s="140" t="s">
        <v>144</v>
      </c>
      <c r="E101" s="141"/>
      <c r="F101" s="141"/>
      <c r="G101" s="141"/>
      <c r="H101" s="141"/>
      <c r="I101" s="141"/>
      <c r="J101" s="142">
        <f>J162</f>
        <v>0</v>
      </c>
      <c r="K101" s="9"/>
      <c r="L101" s="13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3"/>
      <c r="C102" s="10"/>
      <c r="D102" s="144" t="s">
        <v>145</v>
      </c>
      <c r="E102" s="145"/>
      <c r="F102" s="145"/>
      <c r="G102" s="145"/>
      <c r="H102" s="145"/>
      <c r="I102" s="145"/>
      <c r="J102" s="146">
        <f>J163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360</v>
      </c>
      <c r="E103" s="145"/>
      <c r="F103" s="145"/>
      <c r="G103" s="145"/>
      <c r="H103" s="145"/>
      <c r="I103" s="145"/>
      <c r="J103" s="146">
        <f>J173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361</v>
      </c>
      <c r="E104" s="145"/>
      <c r="F104" s="145"/>
      <c r="G104" s="145"/>
      <c r="H104" s="145"/>
      <c r="I104" s="145"/>
      <c r="J104" s="146">
        <f>J178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147</v>
      </c>
      <c r="E105" s="145"/>
      <c r="F105" s="145"/>
      <c r="G105" s="145"/>
      <c r="H105" s="145"/>
      <c r="I105" s="145"/>
      <c r="J105" s="146">
        <f>J180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148</v>
      </c>
      <c r="E106" s="145"/>
      <c r="F106" s="145"/>
      <c r="G106" s="145"/>
      <c r="H106" s="145"/>
      <c r="I106" s="145"/>
      <c r="J106" s="146">
        <f>J188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149</v>
      </c>
      <c r="E107" s="145"/>
      <c r="F107" s="145"/>
      <c r="G107" s="145"/>
      <c r="H107" s="145"/>
      <c r="I107" s="145"/>
      <c r="J107" s="146">
        <f>J216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39"/>
      <c r="C108" s="9"/>
      <c r="D108" s="140" t="s">
        <v>362</v>
      </c>
      <c r="E108" s="141"/>
      <c r="F108" s="141"/>
      <c r="G108" s="141"/>
      <c r="H108" s="141"/>
      <c r="I108" s="141"/>
      <c r="J108" s="142">
        <f>J223</f>
        <v>0</v>
      </c>
      <c r="K108" s="9"/>
      <c r="L108" s="13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43"/>
      <c r="C109" s="10"/>
      <c r="D109" s="144" t="s">
        <v>363</v>
      </c>
      <c r="E109" s="145"/>
      <c r="F109" s="145"/>
      <c r="G109" s="145"/>
      <c r="H109" s="145"/>
      <c r="I109" s="145"/>
      <c r="J109" s="146">
        <f>J224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150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15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3.25" customHeight="1">
      <c r="A119" s="37"/>
      <c r="B119" s="38"/>
      <c r="C119" s="37"/>
      <c r="D119" s="37"/>
      <c r="E119" s="120" t="str">
        <f>E7</f>
        <v>Stavebné opravy v triedach - SPŠ elektrotechnická, Komenského 44, 040 01 Košice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133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7"/>
      <c r="D121" s="37"/>
      <c r="E121" s="66" t="str">
        <f>E9</f>
        <v>18 - Trieda č.41a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19</v>
      </c>
      <c r="D123" s="37"/>
      <c r="E123" s="37"/>
      <c r="F123" s="26" t="str">
        <f>F12</f>
        <v>Komenského 44, 040 01 Košice</v>
      </c>
      <c r="G123" s="37"/>
      <c r="H123" s="37"/>
      <c r="I123" s="31" t="s">
        <v>21</v>
      </c>
      <c r="J123" s="68" t="str">
        <f>IF(J12="","",J12)</f>
        <v>25. 10. 2020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23</v>
      </c>
      <c r="D125" s="37"/>
      <c r="E125" s="37"/>
      <c r="F125" s="26" t="str">
        <f>E15</f>
        <v xml:space="preserve"> SPŠ elektrotechnická, Komenského 44, 04001 Košice</v>
      </c>
      <c r="G125" s="37"/>
      <c r="H125" s="37"/>
      <c r="I125" s="31" t="s">
        <v>29</v>
      </c>
      <c r="J125" s="35" t="str">
        <f>E21</f>
        <v xml:space="preserve"> 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27</v>
      </c>
      <c r="D126" s="37"/>
      <c r="E126" s="37"/>
      <c r="F126" s="26" t="str">
        <f>IF(E18="","",E18)</f>
        <v>Vyplň údaj</v>
      </c>
      <c r="G126" s="37"/>
      <c r="H126" s="37"/>
      <c r="I126" s="31" t="s">
        <v>32</v>
      </c>
      <c r="J126" s="35" t="str">
        <f>E24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47"/>
      <c r="B128" s="148"/>
      <c r="C128" s="149" t="s">
        <v>151</v>
      </c>
      <c r="D128" s="150" t="s">
        <v>59</v>
      </c>
      <c r="E128" s="150" t="s">
        <v>55</v>
      </c>
      <c r="F128" s="150" t="s">
        <v>56</v>
      </c>
      <c r="G128" s="150" t="s">
        <v>152</v>
      </c>
      <c r="H128" s="150" t="s">
        <v>153</v>
      </c>
      <c r="I128" s="150" t="s">
        <v>154</v>
      </c>
      <c r="J128" s="151" t="s">
        <v>137</v>
      </c>
      <c r="K128" s="152" t="s">
        <v>155</v>
      </c>
      <c r="L128" s="153"/>
      <c r="M128" s="85" t="s">
        <v>1</v>
      </c>
      <c r="N128" s="86" t="s">
        <v>38</v>
      </c>
      <c r="O128" s="86" t="s">
        <v>156</v>
      </c>
      <c r="P128" s="86" t="s">
        <v>157</v>
      </c>
      <c r="Q128" s="86" t="s">
        <v>158</v>
      </c>
      <c r="R128" s="86" t="s">
        <v>159</v>
      </c>
      <c r="S128" s="86" t="s">
        <v>160</v>
      </c>
      <c r="T128" s="87" t="s">
        <v>161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  <row r="129" s="2" customFormat="1" ht="22.8" customHeight="1">
      <c r="A129" s="37"/>
      <c r="B129" s="38"/>
      <c r="C129" s="92" t="s">
        <v>138</v>
      </c>
      <c r="D129" s="37"/>
      <c r="E129" s="37"/>
      <c r="F129" s="37"/>
      <c r="G129" s="37"/>
      <c r="H129" s="37"/>
      <c r="I129" s="37"/>
      <c r="J129" s="154">
        <f>BK129</f>
        <v>0</v>
      </c>
      <c r="K129" s="37"/>
      <c r="L129" s="38"/>
      <c r="M129" s="88"/>
      <c r="N129" s="72"/>
      <c r="O129" s="89"/>
      <c r="P129" s="155">
        <f>P130+P162+P223</f>
        <v>0</v>
      </c>
      <c r="Q129" s="89"/>
      <c r="R129" s="155">
        <f>R130+R162+R223</f>
        <v>0.71403461999999995</v>
      </c>
      <c r="S129" s="89"/>
      <c r="T129" s="156">
        <f>T130+T162+T223</f>
        <v>0.29033999999999999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73</v>
      </c>
      <c r="AU129" s="18" t="s">
        <v>139</v>
      </c>
      <c r="BK129" s="157">
        <f>BK130+BK162+BK223</f>
        <v>0</v>
      </c>
    </row>
    <row r="130" s="12" customFormat="1" ht="25.92" customHeight="1">
      <c r="A130" s="12"/>
      <c r="B130" s="158"/>
      <c r="C130" s="12"/>
      <c r="D130" s="159" t="s">
        <v>73</v>
      </c>
      <c r="E130" s="160" t="s">
        <v>162</v>
      </c>
      <c r="F130" s="160" t="s">
        <v>163</v>
      </c>
      <c r="G130" s="12"/>
      <c r="H130" s="12"/>
      <c r="I130" s="161"/>
      <c r="J130" s="162">
        <f>BK130</f>
        <v>0</v>
      </c>
      <c r="K130" s="12"/>
      <c r="L130" s="158"/>
      <c r="M130" s="163"/>
      <c r="N130" s="164"/>
      <c r="O130" s="164"/>
      <c r="P130" s="165">
        <f>P131+P143+P160</f>
        <v>0</v>
      </c>
      <c r="Q130" s="164"/>
      <c r="R130" s="165">
        <f>R131+R143+R160</f>
        <v>0.44434311999999998</v>
      </c>
      <c r="S130" s="164"/>
      <c r="T130" s="166">
        <f>T131+T143+T160</f>
        <v>0.21828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82</v>
      </c>
      <c r="AT130" s="167" t="s">
        <v>73</v>
      </c>
      <c r="AU130" s="167" t="s">
        <v>74</v>
      </c>
      <c r="AY130" s="159" t="s">
        <v>164</v>
      </c>
      <c r="BK130" s="168">
        <f>BK131+BK143+BK160</f>
        <v>0</v>
      </c>
    </row>
    <row r="131" s="12" customFormat="1" ht="22.8" customHeight="1">
      <c r="A131" s="12"/>
      <c r="B131" s="158"/>
      <c r="C131" s="12"/>
      <c r="D131" s="159" t="s">
        <v>73</v>
      </c>
      <c r="E131" s="169" t="s">
        <v>165</v>
      </c>
      <c r="F131" s="169" t="s">
        <v>166</v>
      </c>
      <c r="G131" s="12"/>
      <c r="H131" s="12"/>
      <c r="I131" s="161"/>
      <c r="J131" s="170">
        <f>BK131</f>
        <v>0</v>
      </c>
      <c r="K131" s="12"/>
      <c r="L131" s="158"/>
      <c r="M131" s="163"/>
      <c r="N131" s="164"/>
      <c r="O131" s="164"/>
      <c r="P131" s="165">
        <f>SUM(P132:P142)</f>
        <v>0</v>
      </c>
      <c r="Q131" s="164"/>
      <c r="R131" s="165">
        <f>SUM(R132:R142)</f>
        <v>0.44434311999999998</v>
      </c>
      <c r="S131" s="164"/>
      <c r="T131" s="166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82</v>
      </c>
      <c r="AT131" s="167" t="s">
        <v>73</v>
      </c>
      <c r="AU131" s="167" t="s">
        <v>82</v>
      </c>
      <c r="AY131" s="159" t="s">
        <v>164</v>
      </c>
      <c r="BK131" s="168">
        <f>SUM(BK132:BK142)</f>
        <v>0</v>
      </c>
    </row>
    <row r="132" s="2" customFormat="1" ht="37.8" customHeight="1">
      <c r="A132" s="37"/>
      <c r="B132" s="171"/>
      <c r="C132" s="172" t="s">
        <v>82</v>
      </c>
      <c r="D132" s="172" t="s">
        <v>167</v>
      </c>
      <c r="E132" s="173" t="s">
        <v>168</v>
      </c>
      <c r="F132" s="174" t="s">
        <v>169</v>
      </c>
      <c r="G132" s="175" t="s">
        <v>170</v>
      </c>
      <c r="H132" s="176">
        <v>72.622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40</v>
      </c>
      <c r="O132" s="76"/>
      <c r="P132" s="182">
        <f>O132*H132</f>
        <v>0</v>
      </c>
      <c r="Q132" s="182">
        <v>0.00247</v>
      </c>
      <c r="R132" s="182">
        <f>Q132*H132</f>
        <v>0.17937634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171</v>
      </c>
      <c r="AT132" s="184" t="s">
        <v>167</v>
      </c>
      <c r="AU132" s="184" t="s">
        <v>172</v>
      </c>
      <c r="AY132" s="18" t="s">
        <v>164</v>
      </c>
      <c r="BE132" s="185">
        <f>IF(N132="základná",J132,0)</f>
        <v>0</v>
      </c>
      <c r="BF132" s="185">
        <f>IF(N132="znížená",J132,0)</f>
        <v>0</v>
      </c>
      <c r="BG132" s="185">
        <f>IF(N132="zákl. prenesená",J132,0)</f>
        <v>0</v>
      </c>
      <c r="BH132" s="185">
        <f>IF(N132="zníž. prenesená",J132,0)</f>
        <v>0</v>
      </c>
      <c r="BI132" s="185">
        <f>IF(N132="nulová",J132,0)</f>
        <v>0</v>
      </c>
      <c r="BJ132" s="18" t="s">
        <v>172</v>
      </c>
      <c r="BK132" s="185">
        <f>ROUND(I132*H132,2)</f>
        <v>0</v>
      </c>
      <c r="BL132" s="18" t="s">
        <v>171</v>
      </c>
      <c r="BM132" s="184" t="s">
        <v>173</v>
      </c>
    </row>
    <row r="133" s="13" customFormat="1">
      <c r="A133" s="13"/>
      <c r="B133" s="186"/>
      <c r="C133" s="13"/>
      <c r="D133" s="187" t="s">
        <v>174</v>
      </c>
      <c r="E133" s="188" t="s">
        <v>1</v>
      </c>
      <c r="F133" s="189" t="s">
        <v>468</v>
      </c>
      <c r="G133" s="13"/>
      <c r="H133" s="190">
        <v>72.622</v>
      </c>
      <c r="I133" s="191"/>
      <c r="J133" s="13"/>
      <c r="K133" s="13"/>
      <c r="L133" s="186"/>
      <c r="M133" s="192"/>
      <c r="N133" s="193"/>
      <c r="O133" s="193"/>
      <c r="P133" s="193"/>
      <c r="Q133" s="193"/>
      <c r="R133" s="193"/>
      <c r="S133" s="193"/>
      <c r="T133" s="19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8" t="s">
        <v>174</v>
      </c>
      <c r="AU133" s="188" t="s">
        <v>172</v>
      </c>
      <c r="AV133" s="13" t="s">
        <v>172</v>
      </c>
      <c r="AW133" s="13" t="s">
        <v>30</v>
      </c>
      <c r="AX133" s="13" t="s">
        <v>74</v>
      </c>
      <c r="AY133" s="188" t="s">
        <v>164</v>
      </c>
    </row>
    <row r="134" s="14" customFormat="1">
      <c r="A134" s="14"/>
      <c r="B134" s="195"/>
      <c r="C134" s="14"/>
      <c r="D134" s="187" t="s">
        <v>174</v>
      </c>
      <c r="E134" s="196" t="s">
        <v>1</v>
      </c>
      <c r="F134" s="197" t="s">
        <v>176</v>
      </c>
      <c r="G134" s="14"/>
      <c r="H134" s="198">
        <v>72.622</v>
      </c>
      <c r="I134" s="199"/>
      <c r="J134" s="14"/>
      <c r="K134" s="14"/>
      <c r="L134" s="195"/>
      <c r="M134" s="200"/>
      <c r="N134" s="201"/>
      <c r="O134" s="201"/>
      <c r="P134" s="201"/>
      <c r="Q134" s="201"/>
      <c r="R134" s="201"/>
      <c r="S134" s="201"/>
      <c r="T134" s="20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6" t="s">
        <v>174</v>
      </c>
      <c r="AU134" s="196" t="s">
        <v>172</v>
      </c>
      <c r="AV134" s="14" t="s">
        <v>177</v>
      </c>
      <c r="AW134" s="14" t="s">
        <v>30</v>
      </c>
      <c r="AX134" s="14" t="s">
        <v>74</v>
      </c>
      <c r="AY134" s="196" t="s">
        <v>164</v>
      </c>
    </row>
    <row r="135" s="15" customFormat="1">
      <c r="A135" s="15"/>
      <c r="B135" s="203"/>
      <c r="C135" s="15"/>
      <c r="D135" s="187" t="s">
        <v>174</v>
      </c>
      <c r="E135" s="204" t="s">
        <v>1</v>
      </c>
      <c r="F135" s="205" t="s">
        <v>178</v>
      </c>
      <c r="G135" s="15"/>
      <c r="H135" s="206">
        <v>72.622</v>
      </c>
      <c r="I135" s="207"/>
      <c r="J135" s="15"/>
      <c r="K135" s="15"/>
      <c r="L135" s="203"/>
      <c r="M135" s="208"/>
      <c r="N135" s="209"/>
      <c r="O135" s="209"/>
      <c r="P135" s="209"/>
      <c r="Q135" s="209"/>
      <c r="R135" s="209"/>
      <c r="S135" s="209"/>
      <c r="T135" s="21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04" t="s">
        <v>174</v>
      </c>
      <c r="AU135" s="204" t="s">
        <v>172</v>
      </c>
      <c r="AV135" s="15" t="s">
        <v>171</v>
      </c>
      <c r="AW135" s="15" t="s">
        <v>30</v>
      </c>
      <c r="AX135" s="15" t="s">
        <v>82</v>
      </c>
      <c r="AY135" s="204" t="s">
        <v>164</v>
      </c>
    </row>
    <row r="136" s="2" customFormat="1" ht="24.15" customHeight="1">
      <c r="A136" s="37"/>
      <c r="B136" s="171"/>
      <c r="C136" s="172" t="s">
        <v>172</v>
      </c>
      <c r="D136" s="172" t="s">
        <v>167</v>
      </c>
      <c r="E136" s="173" t="s">
        <v>179</v>
      </c>
      <c r="F136" s="174" t="s">
        <v>180</v>
      </c>
      <c r="G136" s="175" t="s">
        <v>170</v>
      </c>
      <c r="H136" s="176">
        <v>107.274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40</v>
      </c>
      <c r="O136" s="76"/>
      <c r="P136" s="182">
        <f>O136*H136</f>
        <v>0</v>
      </c>
      <c r="Q136" s="182">
        <v>0.00247</v>
      </c>
      <c r="R136" s="182">
        <f>Q136*H136</f>
        <v>0.26496678000000001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171</v>
      </c>
      <c r="AT136" s="184" t="s">
        <v>167</v>
      </c>
      <c r="AU136" s="184" t="s">
        <v>172</v>
      </c>
      <c r="AY136" s="18" t="s">
        <v>164</v>
      </c>
      <c r="BE136" s="185">
        <f>IF(N136="základná",J136,0)</f>
        <v>0</v>
      </c>
      <c r="BF136" s="185">
        <f>IF(N136="znížená",J136,0)</f>
        <v>0</v>
      </c>
      <c r="BG136" s="185">
        <f>IF(N136="zákl. prenesená",J136,0)</f>
        <v>0</v>
      </c>
      <c r="BH136" s="185">
        <f>IF(N136="zníž. prenesená",J136,0)</f>
        <v>0</v>
      </c>
      <c r="BI136" s="185">
        <f>IF(N136="nulová",J136,0)</f>
        <v>0</v>
      </c>
      <c r="BJ136" s="18" t="s">
        <v>172</v>
      </c>
      <c r="BK136" s="185">
        <f>ROUND(I136*H136,2)</f>
        <v>0</v>
      </c>
      <c r="BL136" s="18" t="s">
        <v>171</v>
      </c>
      <c r="BM136" s="184" t="s">
        <v>181</v>
      </c>
    </row>
    <row r="137" s="13" customFormat="1">
      <c r="A137" s="13"/>
      <c r="B137" s="186"/>
      <c r="C137" s="13"/>
      <c r="D137" s="187" t="s">
        <v>174</v>
      </c>
      <c r="E137" s="188" t="s">
        <v>1</v>
      </c>
      <c r="F137" s="189" t="s">
        <v>469</v>
      </c>
      <c r="G137" s="13"/>
      <c r="H137" s="190">
        <v>119.31100000000001</v>
      </c>
      <c r="I137" s="191"/>
      <c r="J137" s="13"/>
      <c r="K137" s="13"/>
      <c r="L137" s="186"/>
      <c r="M137" s="192"/>
      <c r="N137" s="193"/>
      <c r="O137" s="193"/>
      <c r="P137" s="193"/>
      <c r="Q137" s="193"/>
      <c r="R137" s="193"/>
      <c r="S137" s="193"/>
      <c r="T137" s="19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8" t="s">
        <v>174</v>
      </c>
      <c r="AU137" s="188" t="s">
        <v>172</v>
      </c>
      <c r="AV137" s="13" t="s">
        <v>172</v>
      </c>
      <c r="AW137" s="13" t="s">
        <v>30</v>
      </c>
      <c r="AX137" s="13" t="s">
        <v>74</v>
      </c>
      <c r="AY137" s="188" t="s">
        <v>164</v>
      </c>
    </row>
    <row r="138" s="13" customFormat="1">
      <c r="A138" s="13"/>
      <c r="B138" s="186"/>
      <c r="C138" s="13"/>
      <c r="D138" s="187" t="s">
        <v>174</v>
      </c>
      <c r="E138" s="188" t="s">
        <v>1</v>
      </c>
      <c r="F138" s="189" t="s">
        <v>183</v>
      </c>
      <c r="G138" s="13"/>
      <c r="H138" s="190">
        <v>-19.213000000000001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174</v>
      </c>
      <c r="AU138" s="188" t="s">
        <v>172</v>
      </c>
      <c r="AV138" s="13" t="s">
        <v>172</v>
      </c>
      <c r="AW138" s="13" t="s">
        <v>30</v>
      </c>
      <c r="AX138" s="13" t="s">
        <v>74</v>
      </c>
      <c r="AY138" s="188" t="s">
        <v>164</v>
      </c>
    </row>
    <row r="139" s="13" customFormat="1">
      <c r="A139" s="13"/>
      <c r="B139" s="186"/>
      <c r="C139" s="13"/>
      <c r="D139" s="187" t="s">
        <v>174</v>
      </c>
      <c r="E139" s="188" t="s">
        <v>1</v>
      </c>
      <c r="F139" s="189" t="s">
        <v>184</v>
      </c>
      <c r="G139" s="13"/>
      <c r="H139" s="190">
        <v>-1.845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174</v>
      </c>
      <c r="AU139" s="188" t="s">
        <v>172</v>
      </c>
      <c r="AV139" s="13" t="s">
        <v>172</v>
      </c>
      <c r="AW139" s="13" t="s">
        <v>30</v>
      </c>
      <c r="AX139" s="13" t="s">
        <v>74</v>
      </c>
      <c r="AY139" s="188" t="s">
        <v>164</v>
      </c>
    </row>
    <row r="140" s="13" customFormat="1">
      <c r="A140" s="13"/>
      <c r="B140" s="186"/>
      <c r="C140" s="13"/>
      <c r="D140" s="187" t="s">
        <v>174</v>
      </c>
      <c r="E140" s="188" t="s">
        <v>1</v>
      </c>
      <c r="F140" s="189" t="s">
        <v>185</v>
      </c>
      <c r="G140" s="13"/>
      <c r="H140" s="190">
        <v>9.0210000000000008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174</v>
      </c>
      <c r="AU140" s="188" t="s">
        <v>172</v>
      </c>
      <c r="AV140" s="13" t="s">
        <v>172</v>
      </c>
      <c r="AW140" s="13" t="s">
        <v>30</v>
      </c>
      <c r="AX140" s="13" t="s">
        <v>74</v>
      </c>
      <c r="AY140" s="188" t="s">
        <v>164</v>
      </c>
    </row>
    <row r="141" s="14" customFormat="1">
      <c r="A141" s="14"/>
      <c r="B141" s="195"/>
      <c r="C141" s="14"/>
      <c r="D141" s="187" t="s">
        <v>174</v>
      </c>
      <c r="E141" s="196" t="s">
        <v>1</v>
      </c>
      <c r="F141" s="197" t="s">
        <v>176</v>
      </c>
      <c r="G141" s="14"/>
      <c r="H141" s="198">
        <v>107.27400000000002</v>
      </c>
      <c r="I141" s="199"/>
      <c r="J141" s="14"/>
      <c r="K141" s="14"/>
      <c r="L141" s="195"/>
      <c r="M141" s="200"/>
      <c r="N141" s="201"/>
      <c r="O141" s="201"/>
      <c r="P141" s="201"/>
      <c r="Q141" s="201"/>
      <c r="R141" s="201"/>
      <c r="S141" s="201"/>
      <c r="T141" s="20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6" t="s">
        <v>174</v>
      </c>
      <c r="AU141" s="196" t="s">
        <v>172</v>
      </c>
      <c r="AV141" s="14" t="s">
        <v>177</v>
      </c>
      <c r="AW141" s="14" t="s">
        <v>30</v>
      </c>
      <c r="AX141" s="14" t="s">
        <v>74</v>
      </c>
      <c r="AY141" s="196" t="s">
        <v>164</v>
      </c>
    </row>
    <row r="142" s="15" customFormat="1">
      <c r="A142" s="15"/>
      <c r="B142" s="203"/>
      <c r="C142" s="15"/>
      <c r="D142" s="187" t="s">
        <v>174</v>
      </c>
      <c r="E142" s="204" t="s">
        <v>1</v>
      </c>
      <c r="F142" s="205" t="s">
        <v>178</v>
      </c>
      <c r="G142" s="15"/>
      <c r="H142" s="206">
        <v>107.27400000000002</v>
      </c>
      <c r="I142" s="207"/>
      <c r="J142" s="15"/>
      <c r="K142" s="15"/>
      <c r="L142" s="203"/>
      <c r="M142" s="208"/>
      <c r="N142" s="209"/>
      <c r="O142" s="209"/>
      <c r="P142" s="209"/>
      <c r="Q142" s="209"/>
      <c r="R142" s="209"/>
      <c r="S142" s="209"/>
      <c r="T142" s="210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04" t="s">
        <v>174</v>
      </c>
      <c r="AU142" s="204" t="s">
        <v>172</v>
      </c>
      <c r="AV142" s="15" t="s">
        <v>171</v>
      </c>
      <c r="AW142" s="15" t="s">
        <v>30</v>
      </c>
      <c r="AX142" s="15" t="s">
        <v>82</v>
      </c>
      <c r="AY142" s="204" t="s">
        <v>164</v>
      </c>
    </row>
    <row r="143" s="12" customFormat="1" ht="22.8" customHeight="1">
      <c r="A143" s="12"/>
      <c r="B143" s="158"/>
      <c r="C143" s="12"/>
      <c r="D143" s="159" t="s">
        <v>73</v>
      </c>
      <c r="E143" s="169" t="s">
        <v>186</v>
      </c>
      <c r="F143" s="169" t="s">
        <v>187</v>
      </c>
      <c r="G143" s="12"/>
      <c r="H143" s="12"/>
      <c r="I143" s="161"/>
      <c r="J143" s="170">
        <f>BK143</f>
        <v>0</v>
      </c>
      <c r="K143" s="12"/>
      <c r="L143" s="158"/>
      <c r="M143" s="163"/>
      <c r="N143" s="164"/>
      <c r="O143" s="164"/>
      <c r="P143" s="165">
        <f>SUM(P144:P159)</f>
        <v>0</v>
      </c>
      <c r="Q143" s="164"/>
      <c r="R143" s="165">
        <f>SUM(R144:R159)</f>
        <v>0</v>
      </c>
      <c r="S143" s="164"/>
      <c r="T143" s="166">
        <f>SUM(T144:T159)</f>
        <v>0.21828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9" t="s">
        <v>82</v>
      </c>
      <c r="AT143" s="167" t="s">
        <v>73</v>
      </c>
      <c r="AU143" s="167" t="s">
        <v>82</v>
      </c>
      <c r="AY143" s="159" t="s">
        <v>164</v>
      </c>
      <c r="BK143" s="168">
        <f>SUM(BK144:BK159)</f>
        <v>0</v>
      </c>
    </row>
    <row r="144" s="2" customFormat="1" ht="37.8" customHeight="1">
      <c r="A144" s="37"/>
      <c r="B144" s="171"/>
      <c r="C144" s="172" t="s">
        <v>177</v>
      </c>
      <c r="D144" s="172" t="s">
        <v>167</v>
      </c>
      <c r="E144" s="173" t="s">
        <v>188</v>
      </c>
      <c r="F144" s="174" t="s">
        <v>189</v>
      </c>
      <c r="G144" s="175" t="s">
        <v>170</v>
      </c>
      <c r="H144" s="176">
        <v>3.21</v>
      </c>
      <c r="I144" s="177"/>
      <c r="J144" s="178">
        <f>ROUND(I144*H144,2)</f>
        <v>0</v>
      </c>
      <c r="K144" s="179"/>
      <c r="L144" s="38"/>
      <c r="M144" s="180" t="s">
        <v>1</v>
      </c>
      <c r="N144" s="181" t="s">
        <v>40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0.068000000000000005</v>
      </c>
      <c r="T144" s="183">
        <f>S144*H144</f>
        <v>0.21828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171</v>
      </c>
      <c r="AT144" s="184" t="s">
        <v>167</v>
      </c>
      <c r="AU144" s="184" t="s">
        <v>172</v>
      </c>
      <c r="AY144" s="18" t="s">
        <v>164</v>
      </c>
      <c r="BE144" s="185">
        <f>IF(N144="základná",J144,0)</f>
        <v>0</v>
      </c>
      <c r="BF144" s="185">
        <f>IF(N144="znížená",J144,0)</f>
        <v>0</v>
      </c>
      <c r="BG144" s="185">
        <f>IF(N144="zákl. prenesená",J144,0)</f>
        <v>0</v>
      </c>
      <c r="BH144" s="185">
        <f>IF(N144="zníž. prenesená",J144,0)</f>
        <v>0</v>
      </c>
      <c r="BI144" s="185">
        <f>IF(N144="nulová",J144,0)</f>
        <v>0</v>
      </c>
      <c r="BJ144" s="18" t="s">
        <v>172</v>
      </c>
      <c r="BK144" s="185">
        <f>ROUND(I144*H144,2)</f>
        <v>0</v>
      </c>
      <c r="BL144" s="18" t="s">
        <v>171</v>
      </c>
      <c r="BM144" s="184" t="s">
        <v>190</v>
      </c>
    </row>
    <row r="145" s="13" customFormat="1">
      <c r="A145" s="13"/>
      <c r="B145" s="186"/>
      <c r="C145" s="13"/>
      <c r="D145" s="187" t="s">
        <v>174</v>
      </c>
      <c r="E145" s="188" t="s">
        <v>1</v>
      </c>
      <c r="F145" s="189" t="s">
        <v>470</v>
      </c>
      <c r="G145" s="13"/>
      <c r="H145" s="190">
        <v>3.21</v>
      </c>
      <c r="I145" s="191"/>
      <c r="J145" s="13"/>
      <c r="K145" s="13"/>
      <c r="L145" s="186"/>
      <c r="M145" s="192"/>
      <c r="N145" s="193"/>
      <c r="O145" s="193"/>
      <c r="P145" s="193"/>
      <c r="Q145" s="193"/>
      <c r="R145" s="193"/>
      <c r="S145" s="193"/>
      <c r="T145" s="19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8" t="s">
        <v>174</v>
      </c>
      <c r="AU145" s="188" t="s">
        <v>172</v>
      </c>
      <c r="AV145" s="13" t="s">
        <v>172</v>
      </c>
      <c r="AW145" s="13" t="s">
        <v>30</v>
      </c>
      <c r="AX145" s="13" t="s">
        <v>74</v>
      </c>
      <c r="AY145" s="188" t="s">
        <v>164</v>
      </c>
    </row>
    <row r="146" s="14" customFormat="1">
      <c r="A146" s="14"/>
      <c r="B146" s="195"/>
      <c r="C146" s="14"/>
      <c r="D146" s="187" t="s">
        <v>174</v>
      </c>
      <c r="E146" s="196" t="s">
        <v>1</v>
      </c>
      <c r="F146" s="197" t="s">
        <v>176</v>
      </c>
      <c r="G146" s="14"/>
      <c r="H146" s="198">
        <v>3.21</v>
      </c>
      <c r="I146" s="199"/>
      <c r="J146" s="14"/>
      <c r="K146" s="14"/>
      <c r="L146" s="195"/>
      <c r="M146" s="200"/>
      <c r="N146" s="201"/>
      <c r="O146" s="201"/>
      <c r="P146" s="201"/>
      <c r="Q146" s="201"/>
      <c r="R146" s="201"/>
      <c r="S146" s="201"/>
      <c r="T146" s="20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6" t="s">
        <v>174</v>
      </c>
      <c r="AU146" s="196" t="s">
        <v>172</v>
      </c>
      <c r="AV146" s="14" t="s">
        <v>177</v>
      </c>
      <c r="AW146" s="14" t="s">
        <v>30</v>
      </c>
      <c r="AX146" s="14" t="s">
        <v>74</v>
      </c>
      <c r="AY146" s="196" t="s">
        <v>164</v>
      </c>
    </row>
    <row r="147" s="15" customFormat="1">
      <c r="A147" s="15"/>
      <c r="B147" s="203"/>
      <c r="C147" s="15"/>
      <c r="D147" s="187" t="s">
        <v>174</v>
      </c>
      <c r="E147" s="204" t="s">
        <v>1</v>
      </c>
      <c r="F147" s="205" t="s">
        <v>178</v>
      </c>
      <c r="G147" s="15"/>
      <c r="H147" s="206">
        <v>3.21</v>
      </c>
      <c r="I147" s="207"/>
      <c r="J147" s="15"/>
      <c r="K147" s="15"/>
      <c r="L147" s="203"/>
      <c r="M147" s="208"/>
      <c r="N147" s="209"/>
      <c r="O147" s="209"/>
      <c r="P147" s="209"/>
      <c r="Q147" s="209"/>
      <c r="R147" s="209"/>
      <c r="S147" s="209"/>
      <c r="T147" s="21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04" t="s">
        <v>174</v>
      </c>
      <c r="AU147" s="204" t="s">
        <v>172</v>
      </c>
      <c r="AV147" s="15" t="s">
        <v>171</v>
      </c>
      <c r="AW147" s="15" t="s">
        <v>30</v>
      </c>
      <c r="AX147" s="15" t="s">
        <v>82</v>
      </c>
      <c r="AY147" s="204" t="s">
        <v>164</v>
      </c>
    </row>
    <row r="148" s="2" customFormat="1" ht="24.15" customHeight="1">
      <c r="A148" s="37"/>
      <c r="B148" s="171"/>
      <c r="C148" s="172" t="s">
        <v>171</v>
      </c>
      <c r="D148" s="172" t="s">
        <v>167</v>
      </c>
      <c r="E148" s="173" t="s">
        <v>192</v>
      </c>
      <c r="F148" s="174" t="s">
        <v>193</v>
      </c>
      <c r="G148" s="175" t="s">
        <v>194</v>
      </c>
      <c r="H148" s="176">
        <v>0.23999999999999999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40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171</v>
      </c>
      <c r="AT148" s="184" t="s">
        <v>167</v>
      </c>
      <c r="AU148" s="184" t="s">
        <v>172</v>
      </c>
      <c r="AY148" s="18" t="s">
        <v>164</v>
      </c>
      <c r="BE148" s="185">
        <f>IF(N148="základná",J148,0)</f>
        <v>0</v>
      </c>
      <c r="BF148" s="185">
        <f>IF(N148="znížená",J148,0)</f>
        <v>0</v>
      </c>
      <c r="BG148" s="185">
        <f>IF(N148="zákl. prenesená",J148,0)</f>
        <v>0</v>
      </c>
      <c r="BH148" s="185">
        <f>IF(N148="zníž. prenesená",J148,0)</f>
        <v>0</v>
      </c>
      <c r="BI148" s="185">
        <f>IF(N148="nulová",J148,0)</f>
        <v>0</v>
      </c>
      <c r="BJ148" s="18" t="s">
        <v>172</v>
      </c>
      <c r="BK148" s="185">
        <f>ROUND(I148*H148,2)</f>
        <v>0</v>
      </c>
      <c r="BL148" s="18" t="s">
        <v>171</v>
      </c>
      <c r="BM148" s="184" t="s">
        <v>195</v>
      </c>
    </row>
    <row r="149" s="2" customFormat="1" ht="24.15" customHeight="1">
      <c r="A149" s="37"/>
      <c r="B149" s="171"/>
      <c r="C149" s="172" t="s">
        <v>196</v>
      </c>
      <c r="D149" s="172" t="s">
        <v>167</v>
      </c>
      <c r="E149" s="173" t="s">
        <v>197</v>
      </c>
      <c r="F149" s="174" t="s">
        <v>198</v>
      </c>
      <c r="G149" s="175" t="s">
        <v>194</v>
      </c>
      <c r="H149" s="176">
        <v>0.23999999999999999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40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171</v>
      </c>
      <c r="AT149" s="184" t="s">
        <v>167</v>
      </c>
      <c r="AU149" s="184" t="s">
        <v>172</v>
      </c>
      <c r="AY149" s="18" t="s">
        <v>164</v>
      </c>
      <c r="BE149" s="185">
        <f>IF(N149="základná",J149,0)</f>
        <v>0</v>
      </c>
      <c r="BF149" s="185">
        <f>IF(N149="znížená",J149,0)</f>
        <v>0</v>
      </c>
      <c r="BG149" s="185">
        <f>IF(N149="zákl. prenesená",J149,0)</f>
        <v>0</v>
      </c>
      <c r="BH149" s="185">
        <f>IF(N149="zníž. prenesená",J149,0)</f>
        <v>0</v>
      </c>
      <c r="BI149" s="185">
        <f>IF(N149="nulová",J149,0)</f>
        <v>0</v>
      </c>
      <c r="BJ149" s="18" t="s">
        <v>172</v>
      </c>
      <c r="BK149" s="185">
        <f>ROUND(I149*H149,2)</f>
        <v>0</v>
      </c>
      <c r="BL149" s="18" t="s">
        <v>171</v>
      </c>
      <c r="BM149" s="184" t="s">
        <v>199</v>
      </c>
    </row>
    <row r="150" s="2" customFormat="1" ht="14.4" customHeight="1">
      <c r="A150" s="37"/>
      <c r="B150" s="171"/>
      <c r="C150" s="172" t="s">
        <v>165</v>
      </c>
      <c r="D150" s="172" t="s">
        <v>167</v>
      </c>
      <c r="E150" s="173" t="s">
        <v>200</v>
      </c>
      <c r="F150" s="174" t="s">
        <v>201</v>
      </c>
      <c r="G150" s="175" t="s">
        <v>194</v>
      </c>
      <c r="H150" s="176">
        <v>0.23999999999999999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40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171</v>
      </c>
      <c r="AT150" s="184" t="s">
        <v>167</v>
      </c>
      <c r="AU150" s="184" t="s">
        <v>172</v>
      </c>
      <c r="AY150" s="18" t="s">
        <v>164</v>
      </c>
      <c r="BE150" s="185">
        <f>IF(N150="základná",J150,0)</f>
        <v>0</v>
      </c>
      <c r="BF150" s="185">
        <f>IF(N150="znížená",J150,0)</f>
        <v>0</v>
      </c>
      <c r="BG150" s="185">
        <f>IF(N150="zákl. prenesená",J150,0)</f>
        <v>0</v>
      </c>
      <c r="BH150" s="185">
        <f>IF(N150="zníž. prenesená",J150,0)</f>
        <v>0</v>
      </c>
      <c r="BI150" s="185">
        <f>IF(N150="nulová",J150,0)</f>
        <v>0</v>
      </c>
      <c r="BJ150" s="18" t="s">
        <v>172</v>
      </c>
      <c r="BK150" s="185">
        <f>ROUND(I150*H150,2)</f>
        <v>0</v>
      </c>
      <c r="BL150" s="18" t="s">
        <v>171</v>
      </c>
      <c r="BM150" s="184" t="s">
        <v>202</v>
      </c>
    </row>
    <row r="151" s="2" customFormat="1" ht="14.4" customHeight="1">
      <c r="A151" s="37"/>
      <c r="B151" s="171"/>
      <c r="C151" s="172" t="s">
        <v>203</v>
      </c>
      <c r="D151" s="172" t="s">
        <v>167</v>
      </c>
      <c r="E151" s="173" t="s">
        <v>204</v>
      </c>
      <c r="F151" s="174" t="s">
        <v>205</v>
      </c>
      <c r="G151" s="175" t="s">
        <v>194</v>
      </c>
      <c r="H151" s="176">
        <v>0.23999999999999999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40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171</v>
      </c>
      <c r="AT151" s="184" t="s">
        <v>167</v>
      </c>
      <c r="AU151" s="184" t="s">
        <v>172</v>
      </c>
      <c r="AY151" s="18" t="s">
        <v>164</v>
      </c>
      <c r="BE151" s="185">
        <f>IF(N151="základná",J151,0)</f>
        <v>0</v>
      </c>
      <c r="BF151" s="185">
        <f>IF(N151="znížená",J151,0)</f>
        <v>0</v>
      </c>
      <c r="BG151" s="185">
        <f>IF(N151="zákl. prenesená",J151,0)</f>
        <v>0</v>
      </c>
      <c r="BH151" s="185">
        <f>IF(N151="zníž. prenesená",J151,0)</f>
        <v>0</v>
      </c>
      <c r="BI151" s="185">
        <f>IF(N151="nulová",J151,0)</f>
        <v>0</v>
      </c>
      <c r="BJ151" s="18" t="s">
        <v>172</v>
      </c>
      <c r="BK151" s="185">
        <f>ROUND(I151*H151,2)</f>
        <v>0</v>
      </c>
      <c r="BL151" s="18" t="s">
        <v>171</v>
      </c>
      <c r="BM151" s="184" t="s">
        <v>206</v>
      </c>
    </row>
    <row r="152" s="2" customFormat="1" ht="14.4" customHeight="1">
      <c r="A152" s="37"/>
      <c r="B152" s="171"/>
      <c r="C152" s="172" t="s">
        <v>207</v>
      </c>
      <c r="D152" s="172" t="s">
        <v>167</v>
      </c>
      <c r="E152" s="173" t="s">
        <v>208</v>
      </c>
      <c r="F152" s="174" t="s">
        <v>209</v>
      </c>
      <c r="G152" s="175" t="s">
        <v>194</v>
      </c>
      <c r="H152" s="176">
        <v>0.23999999999999999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40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171</v>
      </c>
      <c r="AT152" s="184" t="s">
        <v>167</v>
      </c>
      <c r="AU152" s="184" t="s">
        <v>172</v>
      </c>
      <c r="AY152" s="18" t="s">
        <v>164</v>
      </c>
      <c r="BE152" s="185">
        <f>IF(N152="základná",J152,0)</f>
        <v>0</v>
      </c>
      <c r="BF152" s="185">
        <f>IF(N152="znížená",J152,0)</f>
        <v>0</v>
      </c>
      <c r="BG152" s="185">
        <f>IF(N152="zákl. prenesená",J152,0)</f>
        <v>0</v>
      </c>
      <c r="BH152" s="185">
        <f>IF(N152="zníž. prenesená",J152,0)</f>
        <v>0</v>
      </c>
      <c r="BI152" s="185">
        <f>IF(N152="nulová",J152,0)</f>
        <v>0</v>
      </c>
      <c r="BJ152" s="18" t="s">
        <v>172</v>
      </c>
      <c r="BK152" s="185">
        <f>ROUND(I152*H152,2)</f>
        <v>0</v>
      </c>
      <c r="BL152" s="18" t="s">
        <v>171</v>
      </c>
      <c r="BM152" s="184" t="s">
        <v>210</v>
      </c>
    </row>
    <row r="153" s="2" customFormat="1" ht="24.15" customHeight="1">
      <c r="A153" s="37"/>
      <c r="B153" s="171"/>
      <c r="C153" s="172" t="s">
        <v>186</v>
      </c>
      <c r="D153" s="172" t="s">
        <v>167</v>
      </c>
      <c r="E153" s="173" t="s">
        <v>211</v>
      </c>
      <c r="F153" s="174" t="s">
        <v>212</v>
      </c>
      <c r="G153" s="175" t="s">
        <v>194</v>
      </c>
      <c r="H153" s="176">
        <v>4.5599999999999996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40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171</v>
      </c>
      <c r="AT153" s="184" t="s">
        <v>167</v>
      </c>
      <c r="AU153" s="184" t="s">
        <v>172</v>
      </c>
      <c r="AY153" s="18" t="s">
        <v>164</v>
      </c>
      <c r="BE153" s="185">
        <f>IF(N153="základná",J153,0)</f>
        <v>0</v>
      </c>
      <c r="BF153" s="185">
        <f>IF(N153="znížená",J153,0)</f>
        <v>0</v>
      </c>
      <c r="BG153" s="185">
        <f>IF(N153="zákl. prenesená",J153,0)</f>
        <v>0</v>
      </c>
      <c r="BH153" s="185">
        <f>IF(N153="zníž. prenesená",J153,0)</f>
        <v>0</v>
      </c>
      <c r="BI153" s="185">
        <f>IF(N153="nulová",J153,0)</f>
        <v>0</v>
      </c>
      <c r="BJ153" s="18" t="s">
        <v>172</v>
      </c>
      <c r="BK153" s="185">
        <f>ROUND(I153*H153,2)</f>
        <v>0</v>
      </c>
      <c r="BL153" s="18" t="s">
        <v>171</v>
      </c>
      <c r="BM153" s="184" t="s">
        <v>213</v>
      </c>
    </row>
    <row r="154" s="13" customFormat="1">
      <c r="A154" s="13"/>
      <c r="B154" s="186"/>
      <c r="C154" s="13"/>
      <c r="D154" s="187" t="s">
        <v>174</v>
      </c>
      <c r="E154" s="13"/>
      <c r="F154" s="189" t="s">
        <v>471</v>
      </c>
      <c r="G154" s="13"/>
      <c r="H154" s="190">
        <v>4.5599999999999996</v>
      </c>
      <c r="I154" s="191"/>
      <c r="J154" s="13"/>
      <c r="K154" s="13"/>
      <c r="L154" s="186"/>
      <c r="M154" s="192"/>
      <c r="N154" s="193"/>
      <c r="O154" s="193"/>
      <c r="P154" s="193"/>
      <c r="Q154" s="193"/>
      <c r="R154" s="193"/>
      <c r="S154" s="193"/>
      <c r="T154" s="19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8" t="s">
        <v>174</v>
      </c>
      <c r="AU154" s="188" t="s">
        <v>172</v>
      </c>
      <c r="AV154" s="13" t="s">
        <v>172</v>
      </c>
      <c r="AW154" s="13" t="s">
        <v>3</v>
      </c>
      <c r="AX154" s="13" t="s">
        <v>82</v>
      </c>
      <c r="AY154" s="188" t="s">
        <v>164</v>
      </c>
    </row>
    <row r="155" s="2" customFormat="1" ht="24.15" customHeight="1">
      <c r="A155" s="37"/>
      <c r="B155" s="171"/>
      <c r="C155" s="172" t="s">
        <v>102</v>
      </c>
      <c r="D155" s="172" t="s">
        <v>167</v>
      </c>
      <c r="E155" s="173" t="s">
        <v>215</v>
      </c>
      <c r="F155" s="174" t="s">
        <v>216</v>
      </c>
      <c r="G155" s="175" t="s">
        <v>194</v>
      </c>
      <c r="H155" s="176">
        <v>0.23999999999999999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40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171</v>
      </c>
      <c r="AT155" s="184" t="s">
        <v>167</v>
      </c>
      <c r="AU155" s="184" t="s">
        <v>172</v>
      </c>
      <c r="AY155" s="18" t="s">
        <v>164</v>
      </c>
      <c r="BE155" s="185">
        <f>IF(N155="základná",J155,0)</f>
        <v>0</v>
      </c>
      <c r="BF155" s="185">
        <f>IF(N155="znížená",J155,0)</f>
        <v>0</v>
      </c>
      <c r="BG155" s="185">
        <f>IF(N155="zákl. prenesená",J155,0)</f>
        <v>0</v>
      </c>
      <c r="BH155" s="185">
        <f>IF(N155="zníž. prenesená",J155,0)</f>
        <v>0</v>
      </c>
      <c r="BI155" s="185">
        <f>IF(N155="nulová",J155,0)</f>
        <v>0</v>
      </c>
      <c r="BJ155" s="18" t="s">
        <v>172</v>
      </c>
      <c r="BK155" s="185">
        <f>ROUND(I155*H155,2)</f>
        <v>0</v>
      </c>
      <c r="BL155" s="18" t="s">
        <v>171</v>
      </c>
      <c r="BM155" s="184" t="s">
        <v>217</v>
      </c>
    </row>
    <row r="156" s="2" customFormat="1" ht="24.15" customHeight="1">
      <c r="A156" s="37"/>
      <c r="B156" s="171"/>
      <c r="C156" s="172" t="s">
        <v>105</v>
      </c>
      <c r="D156" s="172" t="s">
        <v>167</v>
      </c>
      <c r="E156" s="173" t="s">
        <v>218</v>
      </c>
      <c r="F156" s="174" t="s">
        <v>219</v>
      </c>
      <c r="G156" s="175" t="s">
        <v>194</v>
      </c>
      <c r="H156" s="176">
        <v>0.47999999999999998</v>
      </c>
      <c r="I156" s="177"/>
      <c r="J156" s="178">
        <f>ROUND(I156*H156,2)</f>
        <v>0</v>
      </c>
      <c r="K156" s="179"/>
      <c r="L156" s="38"/>
      <c r="M156" s="180" t="s">
        <v>1</v>
      </c>
      <c r="N156" s="181" t="s">
        <v>40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171</v>
      </c>
      <c r="AT156" s="184" t="s">
        <v>167</v>
      </c>
      <c r="AU156" s="184" t="s">
        <v>172</v>
      </c>
      <c r="AY156" s="18" t="s">
        <v>164</v>
      </c>
      <c r="BE156" s="185">
        <f>IF(N156="základná",J156,0)</f>
        <v>0</v>
      </c>
      <c r="BF156" s="185">
        <f>IF(N156="znížená",J156,0)</f>
        <v>0</v>
      </c>
      <c r="BG156" s="185">
        <f>IF(N156="zákl. prenesená",J156,0)</f>
        <v>0</v>
      </c>
      <c r="BH156" s="185">
        <f>IF(N156="zníž. prenesená",J156,0)</f>
        <v>0</v>
      </c>
      <c r="BI156" s="185">
        <f>IF(N156="nulová",J156,0)</f>
        <v>0</v>
      </c>
      <c r="BJ156" s="18" t="s">
        <v>172</v>
      </c>
      <c r="BK156" s="185">
        <f>ROUND(I156*H156,2)</f>
        <v>0</v>
      </c>
      <c r="BL156" s="18" t="s">
        <v>171</v>
      </c>
      <c r="BM156" s="184" t="s">
        <v>220</v>
      </c>
    </row>
    <row r="157" s="13" customFormat="1">
      <c r="A157" s="13"/>
      <c r="B157" s="186"/>
      <c r="C157" s="13"/>
      <c r="D157" s="187" t="s">
        <v>174</v>
      </c>
      <c r="E157" s="13"/>
      <c r="F157" s="189" t="s">
        <v>472</v>
      </c>
      <c r="G157" s="13"/>
      <c r="H157" s="190">
        <v>0.47999999999999998</v>
      </c>
      <c r="I157" s="191"/>
      <c r="J157" s="13"/>
      <c r="K157" s="13"/>
      <c r="L157" s="186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174</v>
      </c>
      <c r="AU157" s="188" t="s">
        <v>172</v>
      </c>
      <c r="AV157" s="13" t="s">
        <v>172</v>
      </c>
      <c r="AW157" s="13" t="s">
        <v>3</v>
      </c>
      <c r="AX157" s="13" t="s">
        <v>82</v>
      </c>
      <c r="AY157" s="188" t="s">
        <v>164</v>
      </c>
    </row>
    <row r="158" s="2" customFormat="1" ht="24.15" customHeight="1">
      <c r="A158" s="37"/>
      <c r="B158" s="171"/>
      <c r="C158" s="172" t="s">
        <v>108</v>
      </c>
      <c r="D158" s="172" t="s">
        <v>167</v>
      </c>
      <c r="E158" s="173" t="s">
        <v>222</v>
      </c>
      <c r="F158" s="174" t="s">
        <v>223</v>
      </c>
      <c r="G158" s="175" t="s">
        <v>194</v>
      </c>
      <c r="H158" s="176">
        <v>0.23999999999999999</v>
      </c>
      <c r="I158" s="177"/>
      <c r="J158" s="178">
        <f>ROUND(I158*H158,2)</f>
        <v>0</v>
      </c>
      <c r="K158" s="179"/>
      <c r="L158" s="38"/>
      <c r="M158" s="180" t="s">
        <v>1</v>
      </c>
      <c r="N158" s="181" t="s">
        <v>40</v>
      </c>
      <c r="O158" s="76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171</v>
      </c>
      <c r="AT158" s="184" t="s">
        <v>167</v>
      </c>
      <c r="AU158" s="184" t="s">
        <v>172</v>
      </c>
      <c r="AY158" s="18" t="s">
        <v>164</v>
      </c>
      <c r="BE158" s="185">
        <f>IF(N158="základná",J158,0)</f>
        <v>0</v>
      </c>
      <c r="BF158" s="185">
        <f>IF(N158="znížená",J158,0)</f>
        <v>0</v>
      </c>
      <c r="BG158" s="185">
        <f>IF(N158="zákl. prenesená",J158,0)</f>
        <v>0</v>
      </c>
      <c r="BH158" s="185">
        <f>IF(N158="zníž. prenesená",J158,0)</f>
        <v>0</v>
      </c>
      <c r="BI158" s="185">
        <f>IF(N158="nulová",J158,0)</f>
        <v>0</v>
      </c>
      <c r="BJ158" s="18" t="s">
        <v>172</v>
      </c>
      <c r="BK158" s="185">
        <f>ROUND(I158*H158,2)</f>
        <v>0</v>
      </c>
      <c r="BL158" s="18" t="s">
        <v>171</v>
      </c>
      <c r="BM158" s="184" t="s">
        <v>224</v>
      </c>
    </row>
    <row r="159" s="2" customFormat="1" ht="14.4" customHeight="1">
      <c r="A159" s="37"/>
      <c r="B159" s="171"/>
      <c r="C159" s="172" t="s">
        <v>111</v>
      </c>
      <c r="D159" s="172" t="s">
        <v>167</v>
      </c>
      <c r="E159" s="173" t="s">
        <v>225</v>
      </c>
      <c r="F159" s="174" t="s">
        <v>226</v>
      </c>
      <c r="G159" s="175" t="s">
        <v>227</v>
      </c>
      <c r="H159" s="176">
        <v>0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40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171</v>
      </c>
      <c r="AT159" s="184" t="s">
        <v>167</v>
      </c>
      <c r="AU159" s="184" t="s">
        <v>172</v>
      </c>
      <c r="AY159" s="18" t="s">
        <v>164</v>
      </c>
      <c r="BE159" s="185">
        <f>IF(N159="základná",J159,0)</f>
        <v>0</v>
      </c>
      <c r="BF159" s="185">
        <f>IF(N159="znížená",J159,0)</f>
        <v>0</v>
      </c>
      <c r="BG159" s="185">
        <f>IF(N159="zákl. prenesená",J159,0)</f>
        <v>0</v>
      </c>
      <c r="BH159" s="185">
        <f>IF(N159="zníž. prenesená",J159,0)</f>
        <v>0</v>
      </c>
      <c r="BI159" s="185">
        <f>IF(N159="nulová",J159,0)</f>
        <v>0</v>
      </c>
      <c r="BJ159" s="18" t="s">
        <v>172</v>
      </c>
      <c r="BK159" s="185">
        <f>ROUND(I159*H159,2)</f>
        <v>0</v>
      </c>
      <c r="BL159" s="18" t="s">
        <v>171</v>
      </c>
      <c r="BM159" s="184" t="s">
        <v>228</v>
      </c>
    </row>
    <row r="160" s="12" customFormat="1" ht="22.8" customHeight="1">
      <c r="A160" s="12"/>
      <c r="B160" s="158"/>
      <c r="C160" s="12"/>
      <c r="D160" s="159" t="s">
        <v>73</v>
      </c>
      <c r="E160" s="169" t="s">
        <v>229</v>
      </c>
      <c r="F160" s="169" t="s">
        <v>230</v>
      </c>
      <c r="G160" s="12"/>
      <c r="H160" s="12"/>
      <c r="I160" s="161"/>
      <c r="J160" s="170">
        <f>BK160</f>
        <v>0</v>
      </c>
      <c r="K160" s="12"/>
      <c r="L160" s="158"/>
      <c r="M160" s="163"/>
      <c r="N160" s="164"/>
      <c r="O160" s="164"/>
      <c r="P160" s="165">
        <f>P161</f>
        <v>0</v>
      </c>
      <c r="Q160" s="164"/>
      <c r="R160" s="165">
        <f>R161</f>
        <v>0</v>
      </c>
      <c r="S160" s="164"/>
      <c r="T160" s="166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9" t="s">
        <v>82</v>
      </c>
      <c r="AT160" s="167" t="s">
        <v>73</v>
      </c>
      <c r="AU160" s="167" t="s">
        <v>82</v>
      </c>
      <c r="AY160" s="159" t="s">
        <v>164</v>
      </c>
      <c r="BK160" s="168">
        <f>BK161</f>
        <v>0</v>
      </c>
    </row>
    <row r="161" s="2" customFormat="1" ht="24.15" customHeight="1">
      <c r="A161" s="37"/>
      <c r="B161" s="171"/>
      <c r="C161" s="172" t="s">
        <v>114</v>
      </c>
      <c r="D161" s="172" t="s">
        <v>167</v>
      </c>
      <c r="E161" s="173" t="s">
        <v>231</v>
      </c>
      <c r="F161" s="174" t="s">
        <v>232</v>
      </c>
      <c r="G161" s="175" t="s">
        <v>194</v>
      </c>
      <c r="H161" s="176">
        <v>0.44400000000000001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40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171</v>
      </c>
      <c r="AT161" s="184" t="s">
        <v>167</v>
      </c>
      <c r="AU161" s="184" t="s">
        <v>172</v>
      </c>
      <c r="AY161" s="18" t="s">
        <v>164</v>
      </c>
      <c r="BE161" s="185">
        <f>IF(N161="základná",J161,0)</f>
        <v>0</v>
      </c>
      <c r="BF161" s="185">
        <f>IF(N161="znížená",J161,0)</f>
        <v>0</v>
      </c>
      <c r="BG161" s="185">
        <f>IF(N161="zákl. prenesená",J161,0)</f>
        <v>0</v>
      </c>
      <c r="BH161" s="185">
        <f>IF(N161="zníž. prenesená",J161,0)</f>
        <v>0</v>
      </c>
      <c r="BI161" s="185">
        <f>IF(N161="nulová",J161,0)</f>
        <v>0</v>
      </c>
      <c r="BJ161" s="18" t="s">
        <v>172</v>
      </c>
      <c r="BK161" s="185">
        <f>ROUND(I161*H161,2)</f>
        <v>0</v>
      </c>
      <c r="BL161" s="18" t="s">
        <v>171</v>
      </c>
      <c r="BM161" s="184" t="s">
        <v>233</v>
      </c>
    </row>
    <row r="162" s="12" customFormat="1" ht="25.92" customHeight="1">
      <c r="A162" s="12"/>
      <c r="B162" s="158"/>
      <c r="C162" s="12"/>
      <c r="D162" s="159" t="s">
        <v>73</v>
      </c>
      <c r="E162" s="160" t="s">
        <v>234</v>
      </c>
      <c r="F162" s="160" t="s">
        <v>235</v>
      </c>
      <c r="G162" s="12"/>
      <c r="H162" s="12"/>
      <c r="I162" s="161"/>
      <c r="J162" s="162">
        <f>BK162</f>
        <v>0</v>
      </c>
      <c r="K162" s="12"/>
      <c r="L162" s="158"/>
      <c r="M162" s="163"/>
      <c r="N162" s="164"/>
      <c r="O162" s="164"/>
      <c r="P162" s="165">
        <f>P163+P173+P178+P180+P188+P216</f>
        <v>0</v>
      </c>
      <c r="Q162" s="164"/>
      <c r="R162" s="165">
        <f>R163+R173+R178+R180+R188+R216</f>
        <v>0.16569149999999999</v>
      </c>
      <c r="S162" s="164"/>
      <c r="T162" s="166">
        <f>T163+T173+T178+T180+T188+T216</f>
        <v>0.022060000000000003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59" t="s">
        <v>172</v>
      </c>
      <c r="AT162" s="167" t="s">
        <v>73</v>
      </c>
      <c r="AU162" s="167" t="s">
        <v>74</v>
      </c>
      <c r="AY162" s="159" t="s">
        <v>164</v>
      </c>
      <c r="BK162" s="168">
        <f>BK163+BK173+BK178+BK180+BK188+BK216</f>
        <v>0</v>
      </c>
    </row>
    <row r="163" s="12" customFormat="1" ht="22.8" customHeight="1">
      <c r="A163" s="12"/>
      <c r="B163" s="158"/>
      <c r="C163" s="12"/>
      <c r="D163" s="159" t="s">
        <v>73</v>
      </c>
      <c r="E163" s="169" t="s">
        <v>236</v>
      </c>
      <c r="F163" s="169" t="s">
        <v>237</v>
      </c>
      <c r="G163" s="12"/>
      <c r="H163" s="12"/>
      <c r="I163" s="161"/>
      <c r="J163" s="170">
        <f>BK163</f>
        <v>0</v>
      </c>
      <c r="K163" s="12"/>
      <c r="L163" s="158"/>
      <c r="M163" s="163"/>
      <c r="N163" s="164"/>
      <c r="O163" s="164"/>
      <c r="P163" s="165">
        <f>SUM(P164:P172)</f>
        <v>0</v>
      </c>
      <c r="Q163" s="164"/>
      <c r="R163" s="165">
        <f>SUM(R164:R172)</f>
        <v>0.0086400000000000001</v>
      </c>
      <c r="S163" s="164"/>
      <c r="T163" s="166">
        <f>SUM(T164:T172)</f>
        <v>0.022060000000000003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172</v>
      </c>
      <c r="AT163" s="167" t="s">
        <v>73</v>
      </c>
      <c r="AU163" s="167" t="s">
        <v>82</v>
      </c>
      <c r="AY163" s="159" t="s">
        <v>164</v>
      </c>
      <c r="BK163" s="168">
        <f>SUM(BK164:BK172)</f>
        <v>0</v>
      </c>
    </row>
    <row r="164" s="2" customFormat="1" ht="24.15" customHeight="1">
      <c r="A164" s="37"/>
      <c r="B164" s="171"/>
      <c r="C164" s="172" t="s">
        <v>117</v>
      </c>
      <c r="D164" s="172" t="s">
        <v>167</v>
      </c>
      <c r="E164" s="173" t="s">
        <v>238</v>
      </c>
      <c r="F164" s="174" t="s">
        <v>239</v>
      </c>
      <c r="G164" s="175" t="s">
        <v>240</v>
      </c>
      <c r="H164" s="176">
        <v>1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40</v>
      </c>
      <c r="O164" s="76"/>
      <c r="P164" s="182">
        <f>O164*H164</f>
        <v>0</v>
      </c>
      <c r="Q164" s="182">
        <v>0</v>
      </c>
      <c r="R164" s="182">
        <f>Q164*H164</f>
        <v>0</v>
      </c>
      <c r="S164" s="182">
        <v>0.019460000000000002</v>
      </c>
      <c r="T164" s="183">
        <f>S164*H164</f>
        <v>0.019460000000000002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120</v>
      </c>
      <c r="AT164" s="184" t="s">
        <v>167</v>
      </c>
      <c r="AU164" s="184" t="s">
        <v>172</v>
      </c>
      <c r="AY164" s="18" t="s">
        <v>164</v>
      </c>
      <c r="BE164" s="185">
        <f>IF(N164="základná",J164,0)</f>
        <v>0</v>
      </c>
      <c r="BF164" s="185">
        <f>IF(N164="znížená",J164,0)</f>
        <v>0</v>
      </c>
      <c r="BG164" s="185">
        <f>IF(N164="zákl. prenesená",J164,0)</f>
        <v>0</v>
      </c>
      <c r="BH164" s="185">
        <f>IF(N164="zníž. prenesená",J164,0)</f>
        <v>0</v>
      </c>
      <c r="BI164" s="185">
        <f>IF(N164="nulová",J164,0)</f>
        <v>0</v>
      </c>
      <c r="BJ164" s="18" t="s">
        <v>172</v>
      </c>
      <c r="BK164" s="185">
        <f>ROUND(I164*H164,2)</f>
        <v>0</v>
      </c>
      <c r="BL164" s="18" t="s">
        <v>120</v>
      </c>
      <c r="BM164" s="184" t="s">
        <v>241</v>
      </c>
    </row>
    <row r="165" s="2" customFormat="1" ht="24.15" customHeight="1">
      <c r="A165" s="37"/>
      <c r="B165" s="171"/>
      <c r="C165" s="172" t="s">
        <v>120</v>
      </c>
      <c r="D165" s="172" t="s">
        <v>167</v>
      </c>
      <c r="E165" s="173" t="s">
        <v>242</v>
      </c>
      <c r="F165" s="174" t="s">
        <v>243</v>
      </c>
      <c r="G165" s="175" t="s">
        <v>227</v>
      </c>
      <c r="H165" s="176">
        <v>1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40</v>
      </c>
      <c r="O165" s="76"/>
      <c r="P165" s="182">
        <f>O165*H165</f>
        <v>0</v>
      </c>
      <c r="Q165" s="182">
        <v>0.00027999999999999998</v>
      </c>
      <c r="R165" s="182">
        <f>Q165*H165</f>
        <v>0.00027999999999999998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120</v>
      </c>
      <c r="AT165" s="184" t="s">
        <v>167</v>
      </c>
      <c r="AU165" s="184" t="s">
        <v>172</v>
      </c>
      <c r="AY165" s="18" t="s">
        <v>164</v>
      </c>
      <c r="BE165" s="185">
        <f>IF(N165="základná",J165,0)</f>
        <v>0</v>
      </c>
      <c r="BF165" s="185">
        <f>IF(N165="znížená",J165,0)</f>
        <v>0</v>
      </c>
      <c r="BG165" s="185">
        <f>IF(N165="zákl. prenesená",J165,0)</f>
        <v>0</v>
      </c>
      <c r="BH165" s="185">
        <f>IF(N165="zníž. prenesená",J165,0)</f>
        <v>0</v>
      </c>
      <c r="BI165" s="185">
        <f>IF(N165="nulová",J165,0)</f>
        <v>0</v>
      </c>
      <c r="BJ165" s="18" t="s">
        <v>172</v>
      </c>
      <c r="BK165" s="185">
        <f>ROUND(I165*H165,2)</f>
        <v>0</v>
      </c>
      <c r="BL165" s="18" t="s">
        <v>120</v>
      </c>
      <c r="BM165" s="184" t="s">
        <v>244</v>
      </c>
    </row>
    <row r="166" s="2" customFormat="1" ht="14.4" customHeight="1">
      <c r="A166" s="37"/>
      <c r="B166" s="171"/>
      <c r="C166" s="211" t="s">
        <v>123</v>
      </c>
      <c r="D166" s="211" t="s">
        <v>245</v>
      </c>
      <c r="E166" s="212" t="s">
        <v>246</v>
      </c>
      <c r="F166" s="213" t="s">
        <v>247</v>
      </c>
      <c r="G166" s="214" t="s">
        <v>227</v>
      </c>
      <c r="H166" s="215">
        <v>1</v>
      </c>
      <c r="I166" s="216"/>
      <c r="J166" s="217">
        <f>ROUND(I166*H166,2)</f>
        <v>0</v>
      </c>
      <c r="K166" s="218"/>
      <c r="L166" s="219"/>
      <c r="M166" s="220" t="s">
        <v>1</v>
      </c>
      <c r="N166" s="221" t="s">
        <v>40</v>
      </c>
      <c r="O166" s="76"/>
      <c r="P166" s="182">
        <f>O166*H166</f>
        <v>0</v>
      </c>
      <c r="Q166" s="182">
        <v>0.0061999999999999998</v>
      </c>
      <c r="R166" s="182">
        <f>Q166*H166</f>
        <v>0.0061999999999999998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248</v>
      </c>
      <c r="AT166" s="184" t="s">
        <v>245</v>
      </c>
      <c r="AU166" s="184" t="s">
        <v>172</v>
      </c>
      <c r="AY166" s="18" t="s">
        <v>164</v>
      </c>
      <c r="BE166" s="185">
        <f>IF(N166="základná",J166,0)</f>
        <v>0</v>
      </c>
      <c r="BF166" s="185">
        <f>IF(N166="znížená",J166,0)</f>
        <v>0</v>
      </c>
      <c r="BG166" s="185">
        <f>IF(N166="zákl. prenesená",J166,0)</f>
        <v>0</v>
      </c>
      <c r="BH166" s="185">
        <f>IF(N166="zníž. prenesená",J166,0)</f>
        <v>0</v>
      </c>
      <c r="BI166" s="185">
        <f>IF(N166="nulová",J166,0)</f>
        <v>0</v>
      </c>
      <c r="BJ166" s="18" t="s">
        <v>172</v>
      </c>
      <c r="BK166" s="185">
        <f>ROUND(I166*H166,2)</f>
        <v>0</v>
      </c>
      <c r="BL166" s="18" t="s">
        <v>120</v>
      </c>
      <c r="BM166" s="184" t="s">
        <v>249</v>
      </c>
    </row>
    <row r="167" s="2" customFormat="1" ht="24.15" customHeight="1">
      <c r="A167" s="37"/>
      <c r="B167" s="171"/>
      <c r="C167" s="172" t="s">
        <v>126</v>
      </c>
      <c r="D167" s="172" t="s">
        <v>167</v>
      </c>
      <c r="E167" s="173" t="s">
        <v>250</v>
      </c>
      <c r="F167" s="174" t="s">
        <v>251</v>
      </c>
      <c r="G167" s="175" t="s">
        <v>240</v>
      </c>
      <c r="H167" s="176">
        <v>1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40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0.0025999999999999999</v>
      </c>
      <c r="T167" s="183">
        <f>S167*H167</f>
        <v>0.0025999999999999999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120</v>
      </c>
      <c r="AT167" s="184" t="s">
        <v>167</v>
      </c>
      <c r="AU167" s="184" t="s">
        <v>172</v>
      </c>
      <c r="AY167" s="18" t="s">
        <v>164</v>
      </c>
      <c r="BE167" s="185">
        <f>IF(N167="základná",J167,0)</f>
        <v>0</v>
      </c>
      <c r="BF167" s="185">
        <f>IF(N167="znížená",J167,0)</f>
        <v>0</v>
      </c>
      <c r="BG167" s="185">
        <f>IF(N167="zákl. prenesená",J167,0)</f>
        <v>0</v>
      </c>
      <c r="BH167" s="185">
        <f>IF(N167="zníž. prenesená",J167,0)</f>
        <v>0</v>
      </c>
      <c r="BI167" s="185">
        <f>IF(N167="nulová",J167,0)</f>
        <v>0</v>
      </c>
      <c r="BJ167" s="18" t="s">
        <v>172</v>
      </c>
      <c r="BK167" s="185">
        <f>ROUND(I167*H167,2)</f>
        <v>0</v>
      </c>
      <c r="BL167" s="18" t="s">
        <v>120</v>
      </c>
      <c r="BM167" s="184" t="s">
        <v>252</v>
      </c>
    </row>
    <row r="168" s="2" customFormat="1" ht="14.4" customHeight="1">
      <c r="A168" s="37"/>
      <c r="B168" s="171"/>
      <c r="C168" s="172" t="s">
        <v>129</v>
      </c>
      <c r="D168" s="172" t="s">
        <v>167</v>
      </c>
      <c r="E168" s="173" t="s">
        <v>253</v>
      </c>
      <c r="F168" s="174" t="s">
        <v>254</v>
      </c>
      <c r="G168" s="175" t="s">
        <v>227</v>
      </c>
      <c r="H168" s="176">
        <v>1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40</v>
      </c>
      <c r="O168" s="76"/>
      <c r="P168" s="182">
        <f>O168*H168</f>
        <v>0</v>
      </c>
      <c r="Q168" s="182">
        <v>0</v>
      </c>
      <c r="R168" s="182">
        <f>Q168*H168</f>
        <v>0</v>
      </c>
      <c r="S168" s="182">
        <v>0</v>
      </c>
      <c r="T168" s="18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120</v>
      </c>
      <c r="AT168" s="184" t="s">
        <v>167</v>
      </c>
      <c r="AU168" s="184" t="s">
        <v>172</v>
      </c>
      <c r="AY168" s="18" t="s">
        <v>164</v>
      </c>
      <c r="BE168" s="185">
        <f>IF(N168="základná",J168,0)</f>
        <v>0</v>
      </c>
      <c r="BF168" s="185">
        <f>IF(N168="znížená",J168,0)</f>
        <v>0</v>
      </c>
      <c r="BG168" s="185">
        <f>IF(N168="zákl. prenesená",J168,0)</f>
        <v>0</v>
      </c>
      <c r="BH168" s="185">
        <f>IF(N168="zníž. prenesená",J168,0)</f>
        <v>0</v>
      </c>
      <c r="BI168" s="185">
        <f>IF(N168="nulová",J168,0)</f>
        <v>0</v>
      </c>
      <c r="BJ168" s="18" t="s">
        <v>172</v>
      </c>
      <c r="BK168" s="185">
        <f>ROUND(I168*H168,2)</f>
        <v>0</v>
      </c>
      <c r="BL168" s="18" t="s">
        <v>120</v>
      </c>
      <c r="BM168" s="184" t="s">
        <v>255</v>
      </c>
    </row>
    <row r="169" s="2" customFormat="1" ht="24.15" customHeight="1">
      <c r="A169" s="37"/>
      <c r="B169" s="171"/>
      <c r="C169" s="211" t="s">
        <v>7</v>
      </c>
      <c r="D169" s="211" t="s">
        <v>245</v>
      </c>
      <c r="E169" s="212" t="s">
        <v>256</v>
      </c>
      <c r="F169" s="213" t="s">
        <v>257</v>
      </c>
      <c r="G169" s="214" t="s">
        <v>227</v>
      </c>
      <c r="H169" s="215">
        <v>1</v>
      </c>
      <c r="I169" s="216"/>
      <c r="J169" s="217">
        <f>ROUND(I169*H169,2)</f>
        <v>0</v>
      </c>
      <c r="K169" s="218"/>
      <c r="L169" s="219"/>
      <c r="M169" s="220" t="s">
        <v>1</v>
      </c>
      <c r="N169" s="221" t="s">
        <v>40</v>
      </c>
      <c r="O169" s="76"/>
      <c r="P169" s="182">
        <f>O169*H169</f>
        <v>0</v>
      </c>
      <c r="Q169" s="182">
        <v>0.001</v>
      </c>
      <c r="R169" s="182">
        <f>Q169*H169</f>
        <v>0.001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248</v>
      </c>
      <c r="AT169" s="184" t="s">
        <v>245</v>
      </c>
      <c r="AU169" s="184" t="s">
        <v>172</v>
      </c>
      <c r="AY169" s="18" t="s">
        <v>164</v>
      </c>
      <c r="BE169" s="185">
        <f>IF(N169="základná",J169,0)</f>
        <v>0</v>
      </c>
      <c r="BF169" s="185">
        <f>IF(N169="znížená",J169,0)</f>
        <v>0</v>
      </c>
      <c r="BG169" s="185">
        <f>IF(N169="zákl. prenesená",J169,0)</f>
        <v>0</v>
      </c>
      <c r="BH169" s="185">
        <f>IF(N169="zníž. prenesená",J169,0)</f>
        <v>0</v>
      </c>
      <c r="BI169" s="185">
        <f>IF(N169="nulová",J169,0)</f>
        <v>0</v>
      </c>
      <c r="BJ169" s="18" t="s">
        <v>172</v>
      </c>
      <c r="BK169" s="185">
        <f>ROUND(I169*H169,2)</f>
        <v>0</v>
      </c>
      <c r="BL169" s="18" t="s">
        <v>120</v>
      </c>
      <c r="BM169" s="184" t="s">
        <v>258</v>
      </c>
    </row>
    <row r="170" s="2" customFormat="1" ht="24.15" customHeight="1">
      <c r="A170" s="37"/>
      <c r="B170" s="171"/>
      <c r="C170" s="172" t="s">
        <v>259</v>
      </c>
      <c r="D170" s="172" t="s">
        <v>167</v>
      </c>
      <c r="E170" s="173" t="s">
        <v>260</v>
      </c>
      <c r="F170" s="174" t="s">
        <v>261</v>
      </c>
      <c r="G170" s="175" t="s">
        <v>227</v>
      </c>
      <c r="H170" s="176">
        <v>1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40</v>
      </c>
      <c r="O170" s="76"/>
      <c r="P170" s="182">
        <f>O170*H170</f>
        <v>0</v>
      </c>
      <c r="Q170" s="182">
        <v>0</v>
      </c>
      <c r="R170" s="182">
        <f>Q170*H170</f>
        <v>0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120</v>
      </c>
      <c r="AT170" s="184" t="s">
        <v>167</v>
      </c>
      <c r="AU170" s="184" t="s">
        <v>172</v>
      </c>
      <c r="AY170" s="18" t="s">
        <v>164</v>
      </c>
      <c r="BE170" s="185">
        <f>IF(N170="základná",J170,0)</f>
        <v>0</v>
      </c>
      <c r="BF170" s="185">
        <f>IF(N170="znížená",J170,0)</f>
        <v>0</v>
      </c>
      <c r="BG170" s="185">
        <f>IF(N170="zákl. prenesená",J170,0)</f>
        <v>0</v>
      </c>
      <c r="BH170" s="185">
        <f>IF(N170="zníž. prenesená",J170,0)</f>
        <v>0</v>
      </c>
      <c r="BI170" s="185">
        <f>IF(N170="nulová",J170,0)</f>
        <v>0</v>
      </c>
      <c r="BJ170" s="18" t="s">
        <v>172</v>
      </c>
      <c r="BK170" s="185">
        <f>ROUND(I170*H170,2)</f>
        <v>0</v>
      </c>
      <c r="BL170" s="18" t="s">
        <v>120</v>
      </c>
      <c r="BM170" s="184" t="s">
        <v>262</v>
      </c>
    </row>
    <row r="171" s="2" customFormat="1" ht="24.15" customHeight="1">
      <c r="A171" s="37"/>
      <c r="B171" s="171"/>
      <c r="C171" s="211" t="s">
        <v>263</v>
      </c>
      <c r="D171" s="211" t="s">
        <v>245</v>
      </c>
      <c r="E171" s="212" t="s">
        <v>264</v>
      </c>
      <c r="F171" s="213" t="s">
        <v>265</v>
      </c>
      <c r="G171" s="214" t="s">
        <v>227</v>
      </c>
      <c r="H171" s="215">
        <v>1</v>
      </c>
      <c r="I171" s="216"/>
      <c r="J171" s="217">
        <f>ROUND(I171*H171,2)</f>
        <v>0</v>
      </c>
      <c r="K171" s="218"/>
      <c r="L171" s="219"/>
      <c r="M171" s="220" t="s">
        <v>1</v>
      </c>
      <c r="N171" s="221" t="s">
        <v>40</v>
      </c>
      <c r="O171" s="76"/>
      <c r="P171" s="182">
        <f>O171*H171</f>
        <v>0</v>
      </c>
      <c r="Q171" s="182">
        <v>0.00116</v>
      </c>
      <c r="R171" s="182">
        <f>Q171*H171</f>
        <v>0.00116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248</v>
      </c>
      <c r="AT171" s="184" t="s">
        <v>245</v>
      </c>
      <c r="AU171" s="184" t="s">
        <v>172</v>
      </c>
      <c r="AY171" s="18" t="s">
        <v>164</v>
      </c>
      <c r="BE171" s="185">
        <f>IF(N171="základná",J171,0)</f>
        <v>0</v>
      </c>
      <c r="BF171" s="185">
        <f>IF(N171="znížená",J171,0)</f>
        <v>0</v>
      </c>
      <c r="BG171" s="185">
        <f>IF(N171="zákl. prenesená",J171,0)</f>
        <v>0</v>
      </c>
      <c r="BH171" s="185">
        <f>IF(N171="zníž. prenesená",J171,0)</f>
        <v>0</v>
      </c>
      <c r="BI171" s="185">
        <f>IF(N171="nulová",J171,0)</f>
        <v>0</v>
      </c>
      <c r="BJ171" s="18" t="s">
        <v>172</v>
      </c>
      <c r="BK171" s="185">
        <f>ROUND(I171*H171,2)</f>
        <v>0</v>
      </c>
      <c r="BL171" s="18" t="s">
        <v>120</v>
      </c>
      <c r="BM171" s="184" t="s">
        <v>266</v>
      </c>
    </row>
    <row r="172" s="2" customFormat="1" ht="24.15" customHeight="1">
      <c r="A172" s="37"/>
      <c r="B172" s="171"/>
      <c r="C172" s="172" t="s">
        <v>267</v>
      </c>
      <c r="D172" s="172" t="s">
        <v>167</v>
      </c>
      <c r="E172" s="173" t="s">
        <v>268</v>
      </c>
      <c r="F172" s="174" t="s">
        <v>269</v>
      </c>
      <c r="G172" s="175" t="s">
        <v>194</v>
      </c>
      <c r="H172" s="176">
        <v>0.0089999999999999993</v>
      </c>
      <c r="I172" s="177"/>
      <c r="J172" s="178">
        <f>ROUND(I172*H172,2)</f>
        <v>0</v>
      </c>
      <c r="K172" s="179"/>
      <c r="L172" s="38"/>
      <c r="M172" s="180" t="s">
        <v>1</v>
      </c>
      <c r="N172" s="181" t="s">
        <v>40</v>
      </c>
      <c r="O172" s="76"/>
      <c r="P172" s="182">
        <f>O172*H172</f>
        <v>0</v>
      </c>
      <c r="Q172" s="182">
        <v>0</v>
      </c>
      <c r="R172" s="182">
        <f>Q172*H172</f>
        <v>0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120</v>
      </c>
      <c r="AT172" s="184" t="s">
        <v>167</v>
      </c>
      <c r="AU172" s="184" t="s">
        <v>172</v>
      </c>
      <c r="AY172" s="18" t="s">
        <v>164</v>
      </c>
      <c r="BE172" s="185">
        <f>IF(N172="základná",J172,0)</f>
        <v>0</v>
      </c>
      <c r="BF172" s="185">
        <f>IF(N172="znížená",J172,0)</f>
        <v>0</v>
      </c>
      <c r="BG172" s="185">
        <f>IF(N172="zákl. prenesená",J172,0)</f>
        <v>0</v>
      </c>
      <c r="BH172" s="185">
        <f>IF(N172="zníž. prenesená",J172,0)</f>
        <v>0</v>
      </c>
      <c r="BI172" s="185">
        <f>IF(N172="nulová",J172,0)</f>
        <v>0</v>
      </c>
      <c r="BJ172" s="18" t="s">
        <v>172</v>
      </c>
      <c r="BK172" s="185">
        <f>ROUND(I172*H172,2)</f>
        <v>0</v>
      </c>
      <c r="BL172" s="18" t="s">
        <v>120</v>
      </c>
      <c r="BM172" s="184" t="s">
        <v>270</v>
      </c>
    </row>
    <row r="173" s="12" customFormat="1" ht="22.8" customHeight="1">
      <c r="A173" s="12"/>
      <c r="B173" s="158"/>
      <c r="C173" s="12"/>
      <c r="D173" s="159" t="s">
        <v>73</v>
      </c>
      <c r="E173" s="169" t="s">
        <v>376</v>
      </c>
      <c r="F173" s="169" t="s">
        <v>377</v>
      </c>
      <c r="G173" s="12"/>
      <c r="H173" s="12"/>
      <c r="I173" s="161"/>
      <c r="J173" s="170">
        <f>BK173</f>
        <v>0</v>
      </c>
      <c r="K173" s="12"/>
      <c r="L173" s="158"/>
      <c r="M173" s="163"/>
      <c r="N173" s="164"/>
      <c r="O173" s="164"/>
      <c r="P173" s="165">
        <f>SUM(P174:P177)</f>
        <v>0</v>
      </c>
      <c r="Q173" s="164"/>
      <c r="R173" s="165">
        <f>SUM(R174:R177)</f>
        <v>0</v>
      </c>
      <c r="S173" s="164"/>
      <c r="T173" s="166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59" t="s">
        <v>172</v>
      </c>
      <c r="AT173" s="167" t="s">
        <v>73</v>
      </c>
      <c r="AU173" s="167" t="s">
        <v>82</v>
      </c>
      <c r="AY173" s="159" t="s">
        <v>164</v>
      </c>
      <c r="BK173" s="168">
        <f>SUM(BK174:BK177)</f>
        <v>0</v>
      </c>
    </row>
    <row r="174" s="2" customFormat="1" ht="24.15" customHeight="1">
      <c r="A174" s="37"/>
      <c r="B174" s="171"/>
      <c r="C174" s="172" t="s">
        <v>273</v>
      </c>
      <c r="D174" s="172" t="s">
        <v>167</v>
      </c>
      <c r="E174" s="173" t="s">
        <v>378</v>
      </c>
      <c r="F174" s="174" t="s">
        <v>379</v>
      </c>
      <c r="G174" s="175" t="s">
        <v>170</v>
      </c>
      <c r="H174" s="176">
        <v>22.32</v>
      </c>
      <c r="I174" s="177"/>
      <c r="J174" s="178">
        <f>ROUND(I174*H174,2)</f>
        <v>0</v>
      </c>
      <c r="K174" s="179"/>
      <c r="L174" s="38"/>
      <c r="M174" s="180" t="s">
        <v>1</v>
      </c>
      <c r="N174" s="181" t="s">
        <v>40</v>
      </c>
      <c r="O174" s="76"/>
      <c r="P174" s="182">
        <f>O174*H174</f>
        <v>0</v>
      </c>
      <c r="Q174" s="182">
        <v>0</v>
      </c>
      <c r="R174" s="182">
        <f>Q174*H174</f>
        <v>0</v>
      </c>
      <c r="S174" s="182">
        <v>0</v>
      </c>
      <c r="T174" s="18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4" t="s">
        <v>120</v>
      </c>
      <c r="AT174" s="184" t="s">
        <v>167</v>
      </c>
      <c r="AU174" s="184" t="s">
        <v>172</v>
      </c>
      <c r="AY174" s="18" t="s">
        <v>164</v>
      </c>
      <c r="BE174" s="185">
        <f>IF(N174="základná",J174,0)</f>
        <v>0</v>
      </c>
      <c r="BF174" s="185">
        <f>IF(N174="znížená",J174,0)</f>
        <v>0</v>
      </c>
      <c r="BG174" s="185">
        <f>IF(N174="zákl. prenesená",J174,0)</f>
        <v>0</v>
      </c>
      <c r="BH174" s="185">
        <f>IF(N174="zníž. prenesená",J174,0)</f>
        <v>0</v>
      </c>
      <c r="BI174" s="185">
        <f>IF(N174="nulová",J174,0)</f>
        <v>0</v>
      </c>
      <c r="BJ174" s="18" t="s">
        <v>172</v>
      </c>
      <c r="BK174" s="185">
        <f>ROUND(I174*H174,2)</f>
        <v>0</v>
      </c>
      <c r="BL174" s="18" t="s">
        <v>120</v>
      </c>
      <c r="BM174" s="184" t="s">
        <v>523</v>
      </c>
    </row>
    <row r="175" s="13" customFormat="1">
      <c r="A175" s="13"/>
      <c r="B175" s="186"/>
      <c r="C175" s="13"/>
      <c r="D175" s="187" t="s">
        <v>174</v>
      </c>
      <c r="E175" s="188" t="s">
        <v>1</v>
      </c>
      <c r="F175" s="189" t="s">
        <v>322</v>
      </c>
      <c r="G175" s="13"/>
      <c r="H175" s="190">
        <v>22.32</v>
      </c>
      <c r="I175" s="191"/>
      <c r="J175" s="13"/>
      <c r="K175" s="13"/>
      <c r="L175" s="186"/>
      <c r="M175" s="192"/>
      <c r="N175" s="193"/>
      <c r="O175" s="193"/>
      <c r="P175" s="193"/>
      <c r="Q175" s="193"/>
      <c r="R175" s="193"/>
      <c r="S175" s="193"/>
      <c r="T175" s="19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8" t="s">
        <v>174</v>
      </c>
      <c r="AU175" s="188" t="s">
        <v>172</v>
      </c>
      <c r="AV175" s="13" t="s">
        <v>172</v>
      </c>
      <c r="AW175" s="13" t="s">
        <v>30</v>
      </c>
      <c r="AX175" s="13" t="s">
        <v>74</v>
      </c>
      <c r="AY175" s="188" t="s">
        <v>164</v>
      </c>
    </row>
    <row r="176" s="14" customFormat="1">
      <c r="A176" s="14"/>
      <c r="B176" s="195"/>
      <c r="C176" s="14"/>
      <c r="D176" s="187" t="s">
        <v>174</v>
      </c>
      <c r="E176" s="196" t="s">
        <v>1</v>
      </c>
      <c r="F176" s="197" t="s">
        <v>323</v>
      </c>
      <c r="G176" s="14"/>
      <c r="H176" s="198">
        <v>22.32</v>
      </c>
      <c r="I176" s="199"/>
      <c r="J176" s="14"/>
      <c r="K176" s="14"/>
      <c r="L176" s="195"/>
      <c r="M176" s="200"/>
      <c r="N176" s="201"/>
      <c r="O176" s="201"/>
      <c r="P176" s="201"/>
      <c r="Q176" s="201"/>
      <c r="R176" s="201"/>
      <c r="S176" s="201"/>
      <c r="T176" s="20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6" t="s">
        <v>174</v>
      </c>
      <c r="AU176" s="196" t="s">
        <v>172</v>
      </c>
      <c r="AV176" s="14" t="s">
        <v>177</v>
      </c>
      <c r="AW176" s="14" t="s">
        <v>30</v>
      </c>
      <c r="AX176" s="14" t="s">
        <v>74</v>
      </c>
      <c r="AY176" s="196" t="s">
        <v>164</v>
      </c>
    </row>
    <row r="177" s="15" customFormat="1">
      <c r="A177" s="15"/>
      <c r="B177" s="203"/>
      <c r="C177" s="15"/>
      <c r="D177" s="187" t="s">
        <v>174</v>
      </c>
      <c r="E177" s="204" t="s">
        <v>1</v>
      </c>
      <c r="F177" s="205" t="s">
        <v>178</v>
      </c>
      <c r="G177" s="15"/>
      <c r="H177" s="206">
        <v>22.32</v>
      </c>
      <c r="I177" s="207"/>
      <c r="J177" s="15"/>
      <c r="K177" s="15"/>
      <c r="L177" s="203"/>
      <c r="M177" s="208"/>
      <c r="N177" s="209"/>
      <c r="O177" s="209"/>
      <c r="P177" s="209"/>
      <c r="Q177" s="209"/>
      <c r="R177" s="209"/>
      <c r="S177" s="209"/>
      <c r="T177" s="21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4" t="s">
        <v>174</v>
      </c>
      <c r="AU177" s="204" t="s">
        <v>172</v>
      </c>
      <c r="AV177" s="15" t="s">
        <v>171</v>
      </c>
      <c r="AW177" s="15" t="s">
        <v>30</v>
      </c>
      <c r="AX177" s="15" t="s">
        <v>82</v>
      </c>
      <c r="AY177" s="204" t="s">
        <v>164</v>
      </c>
    </row>
    <row r="178" s="12" customFormat="1" ht="22.8" customHeight="1">
      <c r="A178" s="12"/>
      <c r="B178" s="158"/>
      <c r="C178" s="12"/>
      <c r="D178" s="159" t="s">
        <v>73</v>
      </c>
      <c r="E178" s="169" t="s">
        <v>381</v>
      </c>
      <c r="F178" s="169" t="s">
        <v>382</v>
      </c>
      <c r="G178" s="12"/>
      <c r="H178" s="12"/>
      <c r="I178" s="161"/>
      <c r="J178" s="170">
        <f>BK178</f>
        <v>0</v>
      </c>
      <c r="K178" s="12"/>
      <c r="L178" s="158"/>
      <c r="M178" s="163"/>
      <c r="N178" s="164"/>
      <c r="O178" s="164"/>
      <c r="P178" s="165">
        <f>P179</f>
        <v>0</v>
      </c>
      <c r="Q178" s="164"/>
      <c r="R178" s="165">
        <f>R179</f>
        <v>8.0000000000000007E-05</v>
      </c>
      <c r="S178" s="164"/>
      <c r="T178" s="166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59" t="s">
        <v>172</v>
      </c>
      <c r="AT178" s="167" t="s">
        <v>73</v>
      </c>
      <c r="AU178" s="167" t="s">
        <v>82</v>
      </c>
      <c r="AY178" s="159" t="s">
        <v>164</v>
      </c>
      <c r="BK178" s="168">
        <f>BK179</f>
        <v>0</v>
      </c>
    </row>
    <row r="179" s="2" customFormat="1" ht="14.4" customHeight="1">
      <c r="A179" s="37"/>
      <c r="B179" s="171"/>
      <c r="C179" s="172" t="s">
        <v>282</v>
      </c>
      <c r="D179" s="172" t="s">
        <v>167</v>
      </c>
      <c r="E179" s="173" t="s">
        <v>383</v>
      </c>
      <c r="F179" s="174" t="s">
        <v>384</v>
      </c>
      <c r="G179" s="175" t="s">
        <v>385</v>
      </c>
      <c r="H179" s="176">
        <v>2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40</v>
      </c>
      <c r="O179" s="76"/>
      <c r="P179" s="182">
        <f>O179*H179</f>
        <v>0</v>
      </c>
      <c r="Q179" s="182">
        <v>4.0000000000000003E-05</v>
      </c>
      <c r="R179" s="182">
        <f>Q179*H179</f>
        <v>8.0000000000000007E-05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120</v>
      </c>
      <c r="AT179" s="184" t="s">
        <v>167</v>
      </c>
      <c r="AU179" s="184" t="s">
        <v>172</v>
      </c>
      <c r="AY179" s="18" t="s">
        <v>164</v>
      </c>
      <c r="BE179" s="185">
        <f>IF(N179="základná",J179,0)</f>
        <v>0</v>
      </c>
      <c r="BF179" s="185">
        <f>IF(N179="znížená",J179,0)</f>
        <v>0</v>
      </c>
      <c r="BG179" s="185">
        <f>IF(N179="zákl. prenesená",J179,0)</f>
        <v>0</v>
      </c>
      <c r="BH179" s="185">
        <f>IF(N179="zníž. prenesená",J179,0)</f>
        <v>0</v>
      </c>
      <c r="BI179" s="185">
        <f>IF(N179="nulová",J179,0)</f>
        <v>0</v>
      </c>
      <c r="BJ179" s="18" t="s">
        <v>172</v>
      </c>
      <c r="BK179" s="185">
        <f>ROUND(I179*H179,2)</f>
        <v>0</v>
      </c>
      <c r="BL179" s="18" t="s">
        <v>120</v>
      </c>
      <c r="BM179" s="184" t="s">
        <v>524</v>
      </c>
    </row>
    <row r="180" s="12" customFormat="1" ht="22.8" customHeight="1">
      <c r="A180" s="12"/>
      <c r="B180" s="158"/>
      <c r="C180" s="12"/>
      <c r="D180" s="159" t="s">
        <v>73</v>
      </c>
      <c r="E180" s="169" t="s">
        <v>302</v>
      </c>
      <c r="F180" s="169" t="s">
        <v>303</v>
      </c>
      <c r="G180" s="12"/>
      <c r="H180" s="12"/>
      <c r="I180" s="161"/>
      <c r="J180" s="170">
        <f>BK180</f>
        <v>0</v>
      </c>
      <c r="K180" s="12"/>
      <c r="L180" s="158"/>
      <c r="M180" s="163"/>
      <c r="N180" s="164"/>
      <c r="O180" s="164"/>
      <c r="P180" s="165">
        <f>SUM(P181:P187)</f>
        <v>0</v>
      </c>
      <c r="Q180" s="164"/>
      <c r="R180" s="165">
        <f>SUM(R181:R187)</f>
        <v>0.0507091</v>
      </c>
      <c r="S180" s="164"/>
      <c r="T180" s="166">
        <f>SUM(T181:T187)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59" t="s">
        <v>172</v>
      </c>
      <c r="AT180" s="167" t="s">
        <v>73</v>
      </c>
      <c r="AU180" s="167" t="s">
        <v>82</v>
      </c>
      <c r="AY180" s="159" t="s">
        <v>164</v>
      </c>
      <c r="BK180" s="168">
        <f>SUM(BK181:BK187)</f>
        <v>0</v>
      </c>
    </row>
    <row r="181" s="2" customFormat="1" ht="24.15" customHeight="1">
      <c r="A181" s="37"/>
      <c r="B181" s="171"/>
      <c r="C181" s="172" t="s">
        <v>287</v>
      </c>
      <c r="D181" s="172" t="s">
        <v>167</v>
      </c>
      <c r="E181" s="173" t="s">
        <v>305</v>
      </c>
      <c r="F181" s="174" t="s">
        <v>306</v>
      </c>
      <c r="G181" s="175" t="s">
        <v>170</v>
      </c>
      <c r="H181" s="176">
        <v>3.21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40</v>
      </c>
      <c r="O181" s="76"/>
      <c r="P181" s="182">
        <f>O181*H181</f>
        <v>0</v>
      </c>
      <c r="Q181" s="182">
        <v>0.00315</v>
      </c>
      <c r="R181" s="182">
        <f>Q181*H181</f>
        <v>0.010111500000000001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120</v>
      </c>
      <c r="AT181" s="184" t="s">
        <v>167</v>
      </c>
      <c r="AU181" s="184" t="s">
        <v>172</v>
      </c>
      <c r="AY181" s="18" t="s">
        <v>164</v>
      </c>
      <c r="BE181" s="185">
        <f>IF(N181="základná",J181,0)</f>
        <v>0</v>
      </c>
      <c r="BF181" s="185">
        <f>IF(N181="znížená",J181,0)</f>
        <v>0</v>
      </c>
      <c r="BG181" s="185">
        <f>IF(N181="zákl. prenesená",J181,0)</f>
        <v>0</v>
      </c>
      <c r="BH181" s="185">
        <f>IF(N181="zníž. prenesená",J181,0)</f>
        <v>0</v>
      </c>
      <c r="BI181" s="185">
        <f>IF(N181="nulová",J181,0)</f>
        <v>0</v>
      </c>
      <c r="BJ181" s="18" t="s">
        <v>172</v>
      </c>
      <c r="BK181" s="185">
        <f>ROUND(I181*H181,2)</f>
        <v>0</v>
      </c>
      <c r="BL181" s="18" t="s">
        <v>120</v>
      </c>
      <c r="BM181" s="184" t="s">
        <v>307</v>
      </c>
    </row>
    <row r="182" s="13" customFormat="1">
      <c r="A182" s="13"/>
      <c r="B182" s="186"/>
      <c r="C182" s="13"/>
      <c r="D182" s="187" t="s">
        <v>174</v>
      </c>
      <c r="E182" s="188" t="s">
        <v>1</v>
      </c>
      <c r="F182" s="189" t="s">
        <v>470</v>
      </c>
      <c r="G182" s="13"/>
      <c r="H182" s="190">
        <v>3.21</v>
      </c>
      <c r="I182" s="191"/>
      <c r="J182" s="13"/>
      <c r="K182" s="13"/>
      <c r="L182" s="186"/>
      <c r="M182" s="192"/>
      <c r="N182" s="193"/>
      <c r="O182" s="193"/>
      <c r="P182" s="193"/>
      <c r="Q182" s="193"/>
      <c r="R182" s="193"/>
      <c r="S182" s="193"/>
      <c r="T182" s="19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8" t="s">
        <v>174</v>
      </c>
      <c r="AU182" s="188" t="s">
        <v>172</v>
      </c>
      <c r="AV182" s="13" t="s">
        <v>172</v>
      </c>
      <c r="AW182" s="13" t="s">
        <v>30</v>
      </c>
      <c r="AX182" s="13" t="s">
        <v>74</v>
      </c>
      <c r="AY182" s="188" t="s">
        <v>164</v>
      </c>
    </row>
    <row r="183" s="14" customFormat="1">
      <c r="A183" s="14"/>
      <c r="B183" s="195"/>
      <c r="C183" s="14"/>
      <c r="D183" s="187" t="s">
        <v>174</v>
      </c>
      <c r="E183" s="196" t="s">
        <v>1</v>
      </c>
      <c r="F183" s="197" t="s">
        <v>176</v>
      </c>
      <c r="G183" s="14"/>
      <c r="H183" s="198">
        <v>3.21</v>
      </c>
      <c r="I183" s="199"/>
      <c r="J183" s="14"/>
      <c r="K183" s="14"/>
      <c r="L183" s="195"/>
      <c r="M183" s="200"/>
      <c r="N183" s="201"/>
      <c r="O183" s="201"/>
      <c r="P183" s="201"/>
      <c r="Q183" s="201"/>
      <c r="R183" s="201"/>
      <c r="S183" s="201"/>
      <c r="T183" s="20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96" t="s">
        <v>174</v>
      </c>
      <c r="AU183" s="196" t="s">
        <v>172</v>
      </c>
      <c r="AV183" s="14" t="s">
        <v>177</v>
      </c>
      <c r="AW183" s="14" t="s">
        <v>30</v>
      </c>
      <c r="AX183" s="14" t="s">
        <v>74</v>
      </c>
      <c r="AY183" s="196" t="s">
        <v>164</v>
      </c>
    </row>
    <row r="184" s="15" customFormat="1">
      <c r="A184" s="15"/>
      <c r="B184" s="203"/>
      <c r="C184" s="15"/>
      <c r="D184" s="187" t="s">
        <v>174</v>
      </c>
      <c r="E184" s="204" t="s">
        <v>1</v>
      </c>
      <c r="F184" s="205" t="s">
        <v>178</v>
      </c>
      <c r="G184" s="15"/>
      <c r="H184" s="206">
        <v>3.21</v>
      </c>
      <c r="I184" s="207"/>
      <c r="J184" s="15"/>
      <c r="K184" s="15"/>
      <c r="L184" s="203"/>
      <c r="M184" s="208"/>
      <c r="N184" s="209"/>
      <c r="O184" s="209"/>
      <c r="P184" s="209"/>
      <c r="Q184" s="209"/>
      <c r="R184" s="209"/>
      <c r="S184" s="209"/>
      <c r="T184" s="210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04" t="s">
        <v>174</v>
      </c>
      <c r="AU184" s="204" t="s">
        <v>172</v>
      </c>
      <c r="AV184" s="15" t="s">
        <v>171</v>
      </c>
      <c r="AW184" s="15" t="s">
        <v>30</v>
      </c>
      <c r="AX184" s="15" t="s">
        <v>82</v>
      </c>
      <c r="AY184" s="204" t="s">
        <v>164</v>
      </c>
    </row>
    <row r="185" s="2" customFormat="1" ht="24.15" customHeight="1">
      <c r="A185" s="37"/>
      <c r="B185" s="171"/>
      <c r="C185" s="211" t="s">
        <v>291</v>
      </c>
      <c r="D185" s="211" t="s">
        <v>245</v>
      </c>
      <c r="E185" s="212" t="s">
        <v>309</v>
      </c>
      <c r="F185" s="213" t="s">
        <v>310</v>
      </c>
      <c r="G185" s="214" t="s">
        <v>170</v>
      </c>
      <c r="H185" s="215">
        <v>3.274</v>
      </c>
      <c r="I185" s="216"/>
      <c r="J185" s="217">
        <f>ROUND(I185*H185,2)</f>
        <v>0</v>
      </c>
      <c r="K185" s="218"/>
      <c r="L185" s="219"/>
      <c r="M185" s="220" t="s">
        <v>1</v>
      </c>
      <c r="N185" s="221" t="s">
        <v>40</v>
      </c>
      <c r="O185" s="76"/>
      <c r="P185" s="182">
        <f>O185*H185</f>
        <v>0</v>
      </c>
      <c r="Q185" s="182">
        <v>0.0124</v>
      </c>
      <c r="R185" s="182">
        <f>Q185*H185</f>
        <v>0.040597599999999998</v>
      </c>
      <c r="S185" s="182">
        <v>0</v>
      </c>
      <c r="T185" s="18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4" t="s">
        <v>248</v>
      </c>
      <c r="AT185" s="184" t="s">
        <v>245</v>
      </c>
      <c r="AU185" s="184" t="s">
        <v>172</v>
      </c>
      <c r="AY185" s="18" t="s">
        <v>164</v>
      </c>
      <c r="BE185" s="185">
        <f>IF(N185="základná",J185,0)</f>
        <v>0</v>
      </c>
      <c r="BF185" s="185">
        <f>IF(N185="znížená",J185,0)</f>
        <v>0</v>
      </c>
      <c r="BG185" s="185">
        <f>IF(N185="zákl. prenesená",J185,0)</f>
        <v>0</v>
      </c>
      <c r="BH185" s="185">
        <f>IF(N185="zníž. prenesená",J185,0)</f>
        <v>0</v>
      </c>
      <c r="BI185" s="185">
        <f>IF(N185="nulová",J185,0)</f>
        <v>0</v>
      </c>
      <c r="BJ185" s="18" t="s">
        <v>172</v>
      </c>
      <c r="BK185" s="185">
        <f>ROUND(I185*H185,2)</f>
        <v>0</v>
      </c>
      <c r="BL185" s="18" t="s">
        <v>120</v>
      </c>
      <c r="BM185" s="184" t="s">
        <v>311</v>
      </c>
    </row>
    <row r="186" s="13" customFormat="1">
      <c r="A186" s="13"/>
      <c r="B186" s="186"/>
      <c r="C186" s="13"/>
      <c r="D186" s="187" t="s">
        <v>174</v>
      </c>
      <c r="E186" s="13"/>
      <c r="F186" s="189" t="s">
        <v>477</v>
      </c>
      <c r="G186" s="13"/>
      <c r="H186" s="190">
        <v>3.274</v>
      </c>
      <c r="I186" s="191"/>
      <c r="J186" s="13"/>
      <c r="K186" s="13"/>
      <c r="L186" s="186"/>
      <c r="M186" s="192"/>
      <c r="N186" s="193"/>
      <c r="O186" s="193"/>
      <c r="P186" s="193"/>
      <c r="Q186" s="193"/>
      <c r="R186" s="193"/>
      <c r="S186" s="193"/>
      <c r="T186" s="19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8" t="s">
        <v>174</v>
      </c>
      <c r="AU186" s="188" t="s">
        <v>172</v>
      </c>
      <c r="AV186" s="13" t="s">
        <v>172</v>
      </c>
      <c r="AW186" s="13" t="s">
        <v>3</v>
      </c>
      <c r="AX186" s="13" t="s">
        <v>82</v>
      </c>
      <c r="AY186" s="188" t="s">
        <v>164</v>
      </c>
    </row>
    <row r="187" s="2" customFormat="1" ht="24.15" customHeight="1">
      <c r="A187" s="37"/>
      <c r="B187" s="171"/>
      <c r="C187" s="172" t="s">
        <v>294</v>
      </c>
      <c r="D187" s="172" t="s">
        <v>167</v>
      </c>
      <c r="E187" s="173" t="s">
        <v>313</v>
      </c>
      <c r="F187" s="174" t="s">
        <v>314</v>
      </c>
      <c r="G187" s="175" t="s">
        <v>194</v>
      </c>
      <c r="H187" s="176">
        <v>0.050999999999999997</v>
      </c>
      <c r="I187" s="177"/>
      <c r="J187" s="178">
        <f>ROUND(I187*H187,2)</f>
        <v>0</v>
      </c>
      <c r="K187" s="179"/>
      <c r="L187" s="38"/>
      <c r="M187" s="180" t="s">
        <v>1</v>
      </c>
      <c r="N187" s="181" t="s">
        <v>40</v>
      </c>
      <c r="O187" s="76"/>
      <c r="P187" s="182">
        <f>O187*H187</f>
        <v>0</v>
      </c>
      <c r="Q187" s="182">
        <v>0</v>
      </c>
      <c r="R187" s="182">
        <f>Q187*H187</f>
        <v>0</v>
      </c>
      <c r="S187" s="182">
        <v>0</v>
      </c>
      <c r="T187" s="18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4" t="s">
        <v>120</v>
      </c>
      <c r="AT187" s="184" t="s">
        <v>167</v>
      </c>
      <c r="AU187" s="184" t="s">
        <v>172</v>
      </c>
      <c r="AY187" s="18" t="s">
        <v>164</v>
      </c>
      <c r="BE187" s="185">
        <f>IF(N187="základná",J187,0)</f>
        <v>0</v>
      </c>
      <c r="BF187" s="185">
        <f>IF(N187="znížená",J187,0)</f>
        <v>0</v>
      </c>
      <c r="BG187" s="185">
        <f>IF(N187="zákl. prenesená",J187,0)</f>
        <v>0</v>
      </c>
      <c r="BH187" s="185">
        <f>IF(N187="zníž. prenesená",J187,0)</f>
        <v>0</v>
      </c>
      <c r="BI187" s="185">
        <f>IF(N187="nulová",J187,0)</f>
        <v>0</v>
      </c>
      <c r="BJ187" s="18" t="s">
        <v>172</v>
      </c>
      <c r="BK187" s="185">
        <f>ROUND(I187*H187,2)</f>
        <v>0</v>
      </c>
      <c r="BL187" s="18" t="s">
        <v>120</v>
      </c>
      <c r="BM187" s="184" t="s">
        <v>315</v>
      </c>
    </row>
    <row r="188" s="12" customFormat="1" ht="22.8" customHeight="1">
      <c r="A188" s="12"/>
      <c r="B188" s="158"/>
      <c r="C188" s="12"/>
      <c r="D188" s="159" t="s">
        <v>73</v>
      </c>
      <c r="E188" s="169" t="s">
        <v>316</v>
      </c>
      <c r="F188" s="169" t="s">
        <v>317</v>
      </c>
      <c r="G188" s="12"/>
      <c r="H188" s="12"/>
      <c r="I188" s="161"/>
      <c r="J188" s="170">
        <f>BK188</f>
        <v>0</v>
      </c>
      <c r="K188" s="12"/>
      <c r="L188" s="158"/>
      <c r="M188" s="163"/>
      <c r="N188" s="164"/>
      <c r="O188" s="164"/>
      <c r="P188" s="165">
        <f>SUM(P189:P215)</f>
        <v>0</v>
      </c>
      <c r="Q188" s="164"/>
      <c r="R188" s="165">
        <f>SUM(R189:R215)</f>
        <v>0.077379500000000004</v>
      </c>
      <c r="S188" s="164"/>
      <c r="T188" s="166">
        <f>SUM(T189:T215)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59" t="s">
        <v>172</v>
      </c>
      <c r="AT188" s="167" t="s">
        <v>73</v>
      </c>
      <c r="AU188" s="167" t="s">
        <v>82</v>
      </c>
      <c r="AY188" s="159" t="s">
        <v>164</v>
      </c>
      <c r="BK188" s="168">
        <f>SUM(BK189:BK215)</f>
        <v>0</v>
      </c>
    </row>
    <row r="189" s="2" customFormat="1" ht="24.15" customHeight="1">
      <c r="A189" s="37"/>
      <c r="B189" s="171"/>
      <c r="C189" s="172" t="s">
        <v>298</v>
      </c>
      <c r="D189" s="172" t="s">
        <v>167</v>
      </c>
      <c r="E189" s="173" t="s">
        <v>319</v>
      </c>
      <c r="F189" s="174" t="s">
        <v>320</v>
      </c>
      <c r="G189" s="175" t="s">
        <v>170</v>
      </c>
      <c r="H189" s="176">
        <v>23.57</v>
      </c>
      <c r="I189" s="177"/>
      <c r="J189" s="178">
        <f>ROUND(I189*H189,2)</f>
        <v>0</v>
      </c>
      <c r="K189" s="179"/>
      <c r="L189" s="38"/>
      <c r="M189" s="180" t="s">
        <v>1</v>
      </c>
      <c r="N189" s="181" t="s">
        <v>40</v>
      </c>
      <c r="O189" s="76"/>
      <c r="P189" s="182">
        <f>O189*H189</f>
        <v>0</v>
      </c>
      <c r="Q189" s="182">
        <v>0.00016000000000000001</v>
      </c>
      <c r="R189" s="182">
        <f>Q189*H189</f>
        <v>0.0037712000000000002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120</v>
      </c>
      <c r="AT189" s="184" t="s">
        <v>167</v>
      </c>
      <c r="AU189" s="184" t="s">
        <v>172</v>
      </c>
      <c r="AY189" s="18" t="s">
        <v>164</v>
      </c>
      <c r="BE189" s="185">
        <f>IF(N189="základná",J189,0)</f>
        <v>0</v>
      </c>
      <c r="BF189" s="185">
        <f>IF(N189="znížená",J189,0)</f>
        <v>0</v>
      </c>
      <c r="BG189" s="185">
        <f>IF(N189="zákl. prenesená",J189,0)</f>
        <v>0</v>
      </c>
      <c r="BH189" s="185">
        <f>IF(N189="zníž. prenesená",J189,0)</f>
        <v>0</v>
      </c>
      <c r="BI189" s="185">
        <f>IF(N189="nulová",J189,0)</f>
        <v>0</v>
      </c>
      <c r="BJ189" s="18" t="s">
        <v>172</v>
      </c>
      <c r="BK189" s="185">
        <f>ROUND(I189*H189,2)</f>
        <v>0</v>
      </c>
      <c r="BL189" s="18" t="s">
        <v>120</v>
      </c>
      <c r="BM189" s="184" t="s">
        <v>321</v>
      </c>
    </row>
    <row r="190" s="13" customFormat="1">
      <c r="A190" s="13"/>
      <c r="B190" s="186"/>
      <c r="C190" s="13"/>
      <c r="D190" s="187" t="s">
        <v>174</v>
      </c>
      <c r="E190" s="188" t="s">
        <v>1</v>
      </c>
      <c r="F190" s="189" t="s">
        <v>322</v>
      </c>
      <c r="G190" s="13"/>
      <c r="H190" s="190">
        <v>22.32</v>
      </c>
      <c r="I190" s="191"/>
      <c r="J190" s="13"/>
      <c r="K190" s="13"/>
      <c r="L190" s="186"/>
      <c r="M190" s="192"/>
      <c r="N190" s="193"/>
      <c r="O190" s="193"/>
      <c r="P190" s="193"/>
      <c r="Q190" s="193"/>
      <c r="R190" s="193"/>
      <c r="S190" s="193"/>
      <c r="T190" s="19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8" t="s">
        <v>174</v>
      </c>
      <c r="AU190" s="188" t="s">
        <v>172</v>
      </c>
      <c r="AV190" s="13" t="s">
        <v>172</v>
      </c>
      <c r="AW190" s="13" t="s">
        <v>30</v>
      </c>
      <c r="AX190" s="13" t="s">
        <v>74</v>
      </c>
      <c r="AY190" s="188" t="s">
        <v>164</v>
      </c>
    </row>
    <row r="191" s="14" customFormat="1">
      <c r="A191" s="14"/>
      <c r="B191" s="195"/>
      <c r="C191" s="14"/>
      <c r="D191" s="187" t="s">
        <v>174</v>
      </c>
      <c r="E191" s="196" t="s">
        <v>1</v>
      </c>
      <c r="F191" s="197" t="s">
        <v>323</v>
      </c>
      <c r="G191" s="14"/>
      <c r="H191" s="198">
        <v>22.32</v>
      </c>
      <c r="I191" s="199"/>
      <c r="J191" s="14"/>
      <c r="K191" s="14"/>
      <c r="L191" s="195"/>
      <c r="M191" s="200"/>
      <c r="N191" s="201"/>
      <c r="O191" s="201"/>
      <c r="P191" s="201"/>
      <c r="Q191" s="201"/>
      <c r="R191" s="201"/>
      <c r="S191" s="201"/>
      <c r="T191" s="20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96" t="s">
        <v>174</v>
      </c>
      <c r="AU191" s="196" t="s">
        <v>172</v>
      </c>
      <c r="AV191" s="14" t="s">
        <v>177</v>
      </c>
      <c r="AW191" s="14" t="s">
        <v>30</v>
      </c>
      <c r="AX191" s="14" t="s">
        <v>74</v>
      </c>
      <c r="AY191" s="196" t="s">
        <v>164</v>
      </c>
    </row>
    <row r="192" s="13" customFormat="1">
      <c r="A192" s="13"/>
      <c r="B192" s="186"/>
      <c r="C192" s="13"/>
      <c r="D192" s="187" t="s">
        <v>174</v>
      </c>
      <c r="E192" s="188" t="s">
        <v>1</v>
      </c>
      <c r="F192" s="189" t="s">
        <v>324</v>
      </c>
      <c r="G192" s="13"/>
      <c r="H192" s="190">
        <v>1.25</v>
      </c>
      <c r="I192" s="191"/>
      <c r="J192" s="13"/>
      <c r="K192" s="13"/>
      <c r="L192" s="186"/>
      <c r="M192" s="192"/>
      <c r="N192" s="193"/>
      <c r="O192" s="193"/>
      <c r="P192" s="193"/>
      <c r="Q192" s="193"/>
      <c r="R192" s="193"/>
      <c r="S192" s="193"/>
      <c r="T192" s="19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8" t="s">
        <v>174</v>
      </c>
      <c r="AU192" s="188" t="s">
        <v>172</v>
      </c>
      <c r="AV192" s="13" t="s">
        <v>172</v>
      </c>
      <c r="AW192" s="13" t="s">
        <v>30</v>
      </c>
      <c r="AX192" s="13" t="s">
        <v>74</v>
      </c>
      <c r="AY192" s="188" t="s">
        <v>164</v>
      </c>
    </row>
    <row r="193" s="14" customFormat="1">
      <c r="A193" s="14"/>
      <c r="B193" s="195"/>
      <c r="C193" s="14"/>
      <c r="D193" s="187" t="s">
        <v>174</v>
      </c>
      <c r="E193" s="196" t="s">
        <v>1</v>
      </c>
      <c r="F193" s="197" t="s">
        <v>325</v>
      </c>
      <c r="G193" s="14"/>
      <c r="H193" s="198">
        <v>1.25</v>
      </c>
      <c r="I193" s="199"/>
      <c r="J193" s="14"/>
      <c r="K193" s="14"/>
      <c r="L193" s="195"/>
      <c r="M193" s="200"/>
      <c r="N193" s="201"/>
      <c r="O193" s="201"/>
      <c r="P193" s="201"/>
      <c r="Q193" s="201"/>
      <c r="R193" s="201"/>
      <c r="S193" s="201"/>
      <c r="T193" s="20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196" t="s">
        <v>174</v>
      </c>
      <c r="AU193" s="196" t="s">
        <v>172</v>
      </c>
      <c r="AV193" s="14" t="s">
        <v>177</v>
      </c>
      <c r="AW193" s="14" t="s">
        <v>30</v>
      </c>
      <c r="AX193" s="14" t="s">
        <v>74</v>
      </c>
      <c r="AY193" s="196" t="s">
        <v>164</v>
      </c>
    </row>
    <row r="194" s="15" customFormat="1">
      <c r="A194" s="15"/>
      <c r="B194" s="203"/>
      <c r="C194" s="15"/>
      <c r="D194" s="187" t="s">
        <v>174</v>
      </c>
      <c r="E194" s="204" t="s">
        <v>1</v>
      </c>
      <c r="F194" s="205" t="s">
        <v>178</v>
      </c>
      <c r="G194" s="15"/>
      <c r="H194" s="206">
        <v>23.57</v>
      </c>
      <c r="I194" s="207"/>
      <c r="J194" s="15"/>
      <c r="K194" s="15"/>
      <c r="L194" s="203"/>
      <c r="M194" s="208"/>
      <c r="N194" s="209"/>
      <c r="O194" s="209"/>
      <c r="P194" s="209"/>
      <c r="Q194" s="209"/>
      <c r="R194" s="209"/>
      <c r="S194" s="209"/>
      <c r="T194" s="210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04" t="s">
        <v>174</v>
      </c>
      <c r="AU194" s="204" t="s">
        <v>172</v>
      </c>
      <c r="AV194" s="15" t="s">
        <v>171</v>
      </c>
      <c r="AW194" s="15" t="s">
        <v>30</v>
      </c>
      <c r="AX194" s="15" t="s">
        <v>82</v>
      </c>
      <c r="AY194" s="204" t="s">
        <v>164</v>
      </c>
    </row>
    <row r="195" s="2" customFormat="1" ht="24.15" customHeight="1">
      <c r="A195" s="37"/>
      <c r="B195" s="171"/>
      <c r="C195" s="172" t="s">
        <v>304</v>
      </c>
      <c r="D195" s="172" t="s">
        <v>167</v>
      </c>
      <c r="E195" s="173" t="s">
        <v>327</v>
      </c>
      <c r="F195" s="174" t="s">
        <v>391</v>
      </c>
      <c r="G195" s="175" t="s">
        <v>170</v>
      </c>
      <c r="H195" s="176">
        <v>42.180999999999997</v>
      </c>
      <c r="I195" s="177"/>
      <c r="J195" s="178">
        <f>ROUND(I195*H195,2)</f>
        <v>0</v>
      </c>
      <c r="K195" s="179"/>
      <c r="L195" s="38"/>
      <c r="M195" s="180" t="s">
        <v>1</v>
      </c>
      <c r="N195" s="181" t="s">
        <v>40</v>
      </c>
      <c r="O195" s="76"/>
      <c r="P195" s="182">
        <f>O195*H195</f>
        <v>0</v>
      </c>
      <c r="Q195" s="182">
        <v>0.00040000000000000002</v>
      </c>
      <c r="R195" s="182">
        <f>Q195*H195</f>
        <v>0.016872399999999999</v>
      </c>
      <c r="S195" s="182">
        <v>0</v>
      </c>
      <c r="T195" s="18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4" t="s">
        <v>120</v>
      </c>
      <c r="AT195" s="184" t="s">
        <v>167</v>
      </c>
      <c r="AU195" s="184" t="s">
        <v>172</v>
      </c>
      <c r="AY195" s="18" t="s">
        <v>164</v>
      </c>
      <c r="BE195" s="185">
        <f>IF(N195="základná",J195,0)</f>
        <v>0</v>
      </c>
      <c r="BF195" s="185">
        <f>IF(N195="znížená",J195,0)</f>
        <v>0</v>
      </c>
      <c r="BG195" s="185">
        <f>IF(N195="zákl. prenesená",J195,0)</f>
        <v>0</v>
      </c>
      <c r="BH195" s="185">
        <f>IF(N195="zníž. prenesená",J195,0)</f>
        <v>0</v>
      </c>
      <c r="BI195" s="185">
        <f>IF(N195="nulová",J195,0)</f>
        <v>0</v>
      </c>
      <c r="BJ195" s="18" t="s">
        <v>172</v>
      </c>
      <c r="BK195" s="185">
        <f>ROUND(I195*H195,2)</f>
        <v>0</v>
      </c>
      <c r="BL195" s="18" t="s">
        <v>120</v>
      </c>
      <c r="BM195" s="184" t="s">
        <v>329</v>
      </c>
    </row>
    <row r="196" s="13" customFormat="1">
      <c r="A196" s="13"/>
      <c r="B196" s="186"/>
      <c r="C196" s="13"/>
      <c r="D196" s="187" t="s">
        <v>174</v>
      </c>
      <c r="E196" s="188" t="s">
        <v>1</v>
      </c>
      <c r="F196" s="189" t="s">
        <v>478</v>
      </c>
      <c r="G196" s="13"/>
      <c r="H196" s="190">
        <v>43.109999999999999</v>
      </c>
      <c r="I196" s="191"/>
      <c r="J196" s="13"/>
      <c r="K196" s="13"/>
      <c r="L196" s="186"/>
      <c r="M196" s="192"/>
      <c r="N196" s="193"/>
      <c r="O196" s="193"/>
      <c r="P196" s="193"/>
      <c r="Q196" s="193"/>
      <c r="R196" s="193"/>
      <c r="S196" s="193"/>
      <c r="T196" s="19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8" t="s">
        <v>174</v>
      </c>
      <c r="AU196" s="188" t="s">
        <v>172</v>
      </c>
      <c r="AV196" s="13" t="s">
        <v>172</v>
      </c>
      <c r="AW196" s="13" t="s">
        <v>30</v>
      </c>
      <c r="AX196" s="13" t="s">
        <v>74</v>
      </c>
      <c r="AY196" s="188" t="s">
        <v>164</v>
      </c>
    </row>
    <row r="197" s="13" customFormat="1">
      <c r="A197" s="13"/>
      <c r="B197" s="186"/>
      <c r="C197" s="13"/>
      <c r="D197" s="187" t="s">
        <v>174</v>
      </c>
      <c r="E197" s="188" t="s">
        <v>1</v>
      </c>
      <c r="F197" s="189" t="s">
        <v>331</v>
      </c>
      <c r="G197" s="13"/>
      <c r="H197" s="190">
        <v>-2.6339999999999999</v>
      </c>
      <c r="I197" s="191"/>
      <c r="J197" s="13"/>
      <c r="K197" s="13"/>
      <c r="L197" s="186"/>
      <c r="M197" s="192"/>
      <c r="N197" s="193"/>
      <c r="O197" s="193"/>
      <c r="P197" s="193"/>
      <c r="Q197" s="193"/>
      <c r="R197" s="193"/>
      <c r="S197" s="193"/>
      <c r="T197" s="19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8" t="s">
        <v>174</v>
      </c>
      <c r="AU197" s="188" t="s">
        <v>172</v>
      </c>
      <c r="AV197" s="13" t="s">
        <v>172</v>
      </c>
      <c r="AW197" s="13" t="s">
        <v>30</v>
      </c>
      <c r="AX197" s="13" t="s">
        <v>74</v>
      </c>
      <c r="AY197" s="188" t="s">
        <v>164</v>
      </c>
    </row>
    <row r="198" s="13" customFormat="1">
      <c r="A198" s="13"/>
      <c r="B198" s="186"/>
      <c r="C198" s="13"/>
      <c r="D198" s="187" t="s">
        <v>174</v>
      </c>
      <c r="E198" s="188" t="s">
        <v>1</v>
      </c>
      <c r="F198" s="189" t="s">
        <v>332</v>
      </c>
      <c r="G198" s="13"/>
      <c r="H198" s="190">
        <v>-1.0960000000000001</v>
      </c>
      <c r="I198" s="191"/>
      <c r="J198" s="13"/>
      <c r="K198" s="13"/>
      <c r="L198" s="186"/>
      <c r="M198" s="192"/>
      <c r="N198" s="193"/>
      <c r="O198" s="193"/>
      <c r="P198" s="193"/>
      <c r="Q198" s="193"/>
      <c r="R198" s="193"/>
      <c r="S198" s="193"/>
      <c r="T198" s="19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8" t="s">
        <v>174</v>
      </c>
      <c r="AU198" s="188" t="s">
        <v>172</v>
      </c>
      <c r="AV198" s="13" t="s">
        <v>172</v>
      </c>
      <c r="AW198" s="13" t="s">
        <v>30</v>
      </c>
      <c r="AX198" s="13" t="s">
        <v>74</v>
      </c>
      <c r="AY198" s="188" t="s">
        <v>164</v>
      </c>
    </row>
    <row r="199" s="13" customFormat="1">
      <c r="A199" s="13"/>
      <c r="B199" s="186"/>
      <c r="C199" s="13"/>
      <c r="D199" s="187" t="s">
        <v>174</v>
      </c>
      <c r="E199" s="188" t="s">
        <v>1</v>
      </c>
      <c r="F199" s="189" t="s">
        <v>333</v>
      </c>
      <c r="G199" s="13"/>
      <c r="H199" s="190">
        <v>2.8010000000000002</v>
      </c>
      <c r="I199" s="191"/>
      <c r="J199" s="13"/>
      <c r="K199" s="13"/>
      <c r="L199" s="186"/>
      <c r="M199" s="192"/>
      <c r="N199" s="193"/>
      <c r="O199" s="193"/>
      <c r="P199" s="193"/>
      <c r="Q199" s="193"/>
      <c r="R199" s="193"/>
      <c r="S199" s="193"/>
      <c r="T199" s="19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8" t="s">
        <v>174</v>
      </c>
      <c r="AU199" s="188" t="s">
        <v>172</v>
      </c>
      <c r="AV199" s="13" t="s">
        <v>172</v>
      </c>
      <c r="AW199" s="13" t="s">
        <v>30</v>
      </c>
      <c r="AX199" s="13" t="s">
        <v>74</v>
      </c>
      <c r="AY199" s="188" t="s">
        <v>164</v>
      </c>
    </row>
    <row r="200" s="14" customFormat="1">
      <c r="A200" s="14"/>
      <c r="B200" s="195"/>
      <c r="C200" s="14"/>
      <c r="D200" s="187" t="s">
        <v>174</v>
      </c>
      <c r="E200" s="196" t="s">
        <v>1</v>
      </c>
      <c r="F200" s="197" t="s">
        <v>176</v>
      </c>
      <c r="G200" s="14"/>
      <c r="H200" s="198">
        <v>42.180999999999997</v>
      </c>
      <c r="I200" s="199"/>
      <c r="J200" s="14"/>
      <c r="K200" s="14"/>
      <c r="L200" s="195"/>
      <c r="M200" s="200"/>
      <c r="N200" s="201"/>
      <c r="O200" s="201"/>
      <c r="P200" s="201"/>
      <c r="Q200" s="201"/>
      <c r="R200" s="201"/>
      <c r="S200" s="201"/>
      <c r="T200" s="20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196" t="s">
        <v>174</v>
      </c>
      <c r="AU200" s="196" t="s">
        <v>172</v>
      </c>
      <c r="AV200" s="14" t="s">
        <v>177</v>
      </c>
      <c r="AW200" s="14" t="s">
        <v>30</v>
      </c>
      <c r="AX200" s="14" t="s">
        <v>74</v>
      </c>
      <c r="AY200" s="196" t="s">
        <v>164</v>
      </c>
    </row>
    <row r="201" s="15" customFormat="1">
      <c r="A201" s="15"/>
      <c r="B201" s="203"/>
      <c r="C201" s="15"/>
      <c r="D201" s="187" t="s">
        <v>174</v>
      </c>
      <c r="E201" s="204" t="s">
        <v>1</v>
      </c>
      <c r="F201" s="205" t="s">
        <v>178</v>
      </c>
      <c r="G201" s="15"/>
      <c r="H201" s="206">
        <v>42.180999999999997</v>
      </c>
      <c r="I201" s="207"/>
      <c r="J201" s="15"/>
      <c r="K201" s="15"/>
      <c r="L201" s="203"/>
      <c r="M201" s="208"/>
      <c r="N201" s="209"/>
      <c r="O201" s="209"/>
      <c r="P201" s="209"/>
      <c r="Q201" s="209"/>
      <c r="R201" s="209"/>
      <c r="S201" s="209"/>
      <c r="T201" s="210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04" t="s">
        <v>174</v>
      </c>
      <c r="AU201" s="204" t="s">
        <v>172</v>
      </c>
      <c r="AV201" s="15" t="s">
        <v>171</v>
      </c>
      <c r="AW201" s="15" t="s">
        <v>30</v>
      </c>
      <c r="AX201" s="15" t="s">
        <v>82</v>
      </c>
      <c r="AY201" s="204" t="s">
        <v>164</v>
      </c>
    </row>
    <row r="202" s="2" customFormat="1" ht="24.15" customHeight="1">
      <c r="A202" s="37"/>
      <c r="B202" s="171"/>
      <c r="C202" s="172" t="s">
        <v>308</v>
      </c>
      <c r="D202" s="172" t="s">
        <v>167</v>
      </c>
      <c r="E202" s="173" t="s">
        <v>335</v>
      </c>
      <c r="F202" s="174" t="s">
        <v>336</v>
      </c>
      <c r="G202" s="175" t="s">
        <v>170</v>
      </c>
      <c r="H202" s="176">
        <v>72.622</v>
      </c>
      <c r="I202" s="177"/>
      <c r="J202" s="178">
        <f>ROUND(I202*H202,2)</f>
        <v>0</v>
      </c>
      <c r="K202" s="179"/>
      <c r="L202" s="38"/>
      <c r="M202" s="180" t="s">
        <v>1</v>
      </c>
      <c r="N202" s="181" t="s">
        <v>40</v>
      </c>
      <c r="O202" s="76"/>
      <c r="P202" s="182">
        <f>O202*H202</f>
        <v>0</v>
      </c>
      <c r="Q202" s="182">
        <v>0.00040000000000000002</v>
      </c>
      <c r="R202" s="182">
        <f>Q202*H202</f>
        <v>0.0290488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120</v>
      </c>
      <c r="AT202" s="184" t="s">
        <v>167</v>
      </c>
      <c r="AU202" s="184" t="s">
        <v>172</v>
      </c>
      <c r="AY202" s="18" t="s">
        <v>164</v>
      </c>
      <c r="BE202" s="185">
        <f>IF(N202="základná",J202,0)</f>
        <v>0</v>
      </c>
      <c r="BF202" s="185">
        <f>IF(N202="znížená",J202,0)</f>
        <v>0</v>
      </c>
      <c r="BG202" s="185">
        <f>IF(N202="zákl. prenesená",J202,0)</f>
        <v>0</v>
      </c>
      <c r="BH202" s="185">
        <f>IF(N202="zníž. prenesená",J202,0)</f>
        <v>0</v>
      </c>
      <c r="BI202" s="185">
        <f>IF(N202="nulová",J202,0)</f>
        <v>0</v>
      </c>
      <c r="BJ202" s="18" t="s">
        <v>172</v>
      </c>
      <c r="BK202" s="185">
        <f>ROUND(I202*H202,2)</f>
        <v>0</v>
      </c>
      <c r="BL202" s="18" t="s">
        <v>120</v>
      </c>
      <c r="BM202" s="184" t="s">
        <v>337</v>
      </c>
    </row>
    <row r="203" s="13" customFormat="1">
      <c r="A203" s="13"/>
      <c r="B203" s="186"/>
      <c r="C203" s="13"/>
      <c r="D203" s="187" t="s">
        <v>174</v>
      </c>
      <c r="E203" s="188" t="s">
        <v>1</v>
      </c>
      <c r="F203" s="189" t="s">
        <v>468</v>
      </c>
      <c r="G203" s="13"/>
      <c r="H203" s="190">
        <v>72.622</v>
      </c>
      <c r="I203" s="191"/>
      <c r="J203" s="13"/>
      <c r="K203" s="13"/>
      <c r="L203" s="186"/>
      <c r="M203" s="192"/>
      <c r="N203" s="193"/>
      <c r="O203" s="193"/>
      <c r="P203" s="193"/>
      <c r="Q203" s="193"/>
      <c r="R203" s="193"/>
      <c r="S203" s="193"/>
      <c r="T203" s="19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8" t="s">
        <v>174</v>
      </c>
      <c r="AU203" s="188" t="s">
        <v>172</v>
      </c>
      <c r="AV203" s="13" t="s">
        <v>172</v>
      </c>
      <c r="AW203" s="13" t="s">
        <v>30</v>
      </c>
      <c r="AX203" s="13" t="s">
        <v>74</v>
      </c>
      <c r="AY203" s="188" t="s">
        <v>164</v>
      </c>
    </row>
    <row r="204" s="14" customFormat="1">
      <c r="A204" s="14"/>
      <c r="B204" s="195"/>
      <c r="C204" s="14"/>
      <c r="D204" s="187" t="s">
        <v>174</v>
      </c>
      <c r="E204" s="196" t="s">
        <v>1</v>
      </c>
      <c r="F204" s="197" t="s">
        <v>176</v>
      </c>
      <c r="G204" s="14"/>
      <c r="H204" s="198">
        <v>72.622</v>
      </c>
      <c r="I204" s="199"/>
      <c r="J204" s="14"/>
      <c r="K204" s="14"/>
      <c r="L204" s="195"/>
      <c r="M204" s="200"/>
      <c r="N204" s="201"/>
      <c r="O204" s="201"/>
      <c r="P204" s="201"/>
      <c r="Q204" s="201"/>
      <c r="R204" s="201"/>
      <c r="S204" s="201"/>
      <c r="T204" s="20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6" t="s">
        <v>174</v>
      </c>
      <c r="AU204" s="196" t="s">
        <v>172</v>
      </c>
      <c r="AV204" s="14" t="s">
        <v>177</v>
      </c>
      <c r="AW204" s="14" t="s">
        <v>30</v>
      </c>
      <c r="AX204" s="14" t="s">
        <v>74</v>
      </c>
      <c r="AY204" s="196" t="s">
        <v>164</v>
      </c>
    </row>
    <row r="205" s="15" customFormat="1">
      <c r="A205" s="15"/>
      <c r="B205" s="203"/>
      <c r="C205" s="15"/>
      <c r="D205" s="187" t="s">
        <v>174</v>
      </c>
      <c r="E205" s="204" t="s">
        <v>1</v>
      </c>
      <c r="F205" s="205" t="s">
        <v>178</v>
      </c>
      <c r="G205" s="15"/>
      <c r="H205" s="206">
        <v>72.622</v>
      </c>
      <c r="I205" s="207"/>
      <c r="J205" s="15"/>
      <c r="K205" s="15"/>
      <c r="L205" s="203"/>
      <c r="M205" s="208"/>
      <c r="N205" s="209"/>
      <c r="O205" s="209"/>
      <c r="P205" s="209"/>
      <c r="Q205" s="209"/>
      <c r="R205" s="209"/>
      <c r="S205" s="209"/>
      <c r="T205" s="210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04" t="s">
        <v>174</v>
      </c>
      <c r="AU205" s="204" t="s">
        <v>172</v>
      </c>
      <c r="AV205" s="15" t="s">
        <v>171</v>
      </c>
      <c r="AW205" s="15" t="s">
        <v>30</v>
      </c>
      <c r="AX205" s="15" t="s">
        <v>82</v>
      </c>
      <c r="AY205" s="204" t="s">
        <v>164</v>
      </c>
    </row>
    <row r="206" s="2" customFormat="1" ht="24.15" customHeight="1">
      <c r="A206" s="37"/>
      <c r="B206" s="171"/>
      <c r="C206" s="172" t="s">
        <v>248</v>
      </c>
      <c r="D206" s="172" t="s">
        <v>167</v>
      </c>
      <c r="E206" s="173" t="s">
        <v>339</v>
      </c>
      <c r="F206" s="174" t="s">
        <v>340</v>
      </c>
      <c r="G206" s="175" t="s">
        <v>170</v>
      </c>
      <c r="H206" s="176">
        <v>65.093000000000004</v>
      </c>
      <c r="I206" s="177"/>
      <c r="J206" s="178">
        <f>ROUND(I206*H206,2)</f>
        <v>0</v>
      </c>
      <c r="K206" s="179"/>
      <c r="L206" s="38"/>
      <c r="M206" s="180" t="s">
        <v>1</v>
      </c>
      <c r="N206" s="181" t="s">
        <v>40</v>
      </c>
      <c r="O206" s="76"/>
      <c r="P206" s="182">
        <f>O206*H206</f>
        <v>0</v>
      </c>
      <c r="Q206" s="182">
        <v>0.00040000000000000002</v>
      </c>
      <c r="R206" s="182">
        <f>Q206*H206</f>
        <v>0.026037200000000003</v>
      </c>
      <c r="S206" s="182">
        <v>0</v>
      </c>
      <c r="T206" s="18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4" t="s">
        <v>120</v>
      </c>
      <c r="AT206" s="184" t="s">
        <v>167</v>
      </c>
      <c r="AU206" s="184" t="s">
        <v>172</v>
      </c>
      <c r="AY206" s="18" t="s">
        <v>164</v>
      </c>
      <c r="BE206" s="185">
        <f>IF(N206="základná",J206,0)</f>
        <v>0</v>
      </c>
      <c r="BF206" s="185">
        <f>IF(N206="znížená",J206,0)</f>
        <v>0</v>
      </c>
      <c r="BG206" s="185">
        <f>IF(N206="zákl. prenesená",J206,0)</f>
        <v>0</v>
      </c>
      <c r="BH206" s="185">
        <f>IF(N206="zníž. prenesená",J206,0)</f>
        <v>0</v>
      </c>
      <c r="BI206" s="185">
        <f>IF(N206="nulová",J206,0)</f>
        <v>0</v>
      </c>
      <c r="BJ206" s="18" t="s">
        <v>172</v>
      </c>
      <c r="BK206" s="185">
        <f>ROUND(I206*H206,2)</f>
        <v>0</v>
      </c>
      <c r="BL206" s="18" t="s">
        <v>120</v>
      </c>
      <c r="BM206" s="184" t="s">
        <v>341</v>
      </c>
    </row>
    <row r="207" s="13" customFormat="1">
      <c r="A207" s="13"/>
      <c r="B207" s="186"/>
      <c r="C207" s="13"/>
      <c r="D207" s="187" t="s">
        <v>174</v>
      </c>
      <c r="E207" s="188" t="s">
        <v>1</v>
      </c>
      <c r="F207" s="189" t="s">
        <v>479</v>
      </c>
      <c r="G207" s="13"/>
      <c r="H207" s="190">
        <v>65.093000000000004</v>
      </c>
      <c r="I207" s="191"/>
      <c r="J207" s="13"/>
      <c r="K207" s="13"/>
      <c r="L207" s="186"/>
      <c r="M207" s="192"/>
      <c r="N207" s="193"/>
      <c r="O207" s="193"/>
      <c r="P207" s="193"/>
      <c r="Q207" s="193"/>
      <c r="R207" s="193"/>
      <c r="S207" s="193"/>
      <c r="T207" s="19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8" t="s">
        <v>174</v>
      </c>
      <c r="AU207" s="188" t="s">
        <v>172</v>
      </c>
      <c r="AV207" s="13" t="s">
        <v>172</v>
      </c>
      <c r="AW207" s="13" t="s">
        <v>30</v>
      </c>
      <c r="AX207" s="13" t="s">
        <v>74</v>
      </c>
      <c r="AY207" s="188" t="s">
        <v>164</v>
      </c>
    </row>
    <row r="208" s="14" customFormat="1">
      <c r="A208" s="14"/>
      <c r="B208" s="195"/>
      <c r="C208" s="14"/>
      <c r="D208" s="187" t="s">
        <v>174</v>
      </c>
      <c r="E208" s="196" t="s">
        <v>1</v>
      </c>
      <c r="F208" s="197" t="s">
        <v>176</v>
      </c>
      <c r="G208" s="14"/>
      <c r="H208" s="198">
        <v>65.093000000000004</v>
      </c>
      <c r="I208" s="199"/>
      <c r="J208" s="14"/>
      <c r="K208" s="14"/>
      <c r="L208" s="195"/>
      <c r="M208" s="200"/>
      <c r="N208" s="201"/>
      <c r="O208" s="201"/>
      <c r="P208" s="201"/>
      <c r="Q208" s="201"/>
      <c r="R208" s="201"/>
      <c r="S208" s="201"/>
      <c r="T208" s="20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196" t="s">
        <v>174</v>
      </c>
      <c r="AU208" s="196" t="s">
        <v>172</v>
      </c>
      <c r="AV208" s="14" t="s">
        <v>177</v>
      </c>
      <c r="AW208" s="14" t="s">
        <v>30</v>
      </c>
      <c r="AX208" s="14" t="s">
        <v>74</v>
      </c>
      <c r="AY208" s="196" t="s">
        <v>164</v>
      </c>
    </row>
    <row r="209" s="15" customFormat="1">
      <c r="A209" s="15"/>
      <c r="B209" s="203"/>
      <c r="C209" s="15"/>
      <c r="D209" s="187" t="s">
        <v>174</v>
      </c>
      <c r="E209" s="204" t="s">
        <v>1</v>
      </c>
      <c r="F209" s="205" t="s">
        <v>178</v>
      </c>
      <c r="G209" s="15"/>
      <c r="H209" s="206">
        <v>65.093000000000004</v>
      </c>
      <c r="I209" s="207"/>
      <c r="J209" s="15"/>
      <c r="K209" s="15"/>
      <c r="L209" s="203"/>
      <c r="M209" s="208"/>
      <c r="N209" s="209"/>
      <c r="O209" s="209"/>
      <c r="P209" s="209"/>
      <c r="Q209" s="209"/>
      <c r="R209" s="209"/>
      <c r="S209" s="209"/>
      <c r="T209" s="210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04" t="s">
        <v>174</v>
      </c>
      <c r="AU209" s="204" t="s">
        <v>172</v>
      </c>
      <c r="AV209" s="15" t="s">
        <v>171</v>
      </c>
      <c r="AW209" s="15" t="s">
        <v>30</v>
      </c>
      <c r="AX209" s="15" t="s">
        <v>82</v>
      </c>
      <c r="AY209" s="204" t="s">
        <v>164</v>
      </c>
    </row>
    <row r="210" s="2" customFormat="1" ht="14.4" customHeight="1">
      <c r="A210" s="37"/>
      <c r="B210" s="171"/>
      <c r="C210" s="172" t="s">
        <v>318</v>
      </c>
      <c r="D210" s="172" t="s">
        <v>167</v>
      </c>
      <c r="E210" s="173" t="s">
        <v>344</v>
      </c>
      <c r="F210" s="174" t="s">
        <v>345</v>
      </c>
      <c r="G210" s="175" t="s">
        <v>170</v>
      </c>
      <c r="H210" s="176">
        <v>23.57</v>
      </c>
      <c r="I210" s="177"/>
      <c r="J210" s="178">
        <f>ROUND(I210*H210,2)</f>
        <v>0</v>
      </c>
      <c r="K210" s="179"/>
      <c r="L210" s="38"/>
      <c r="M210" s="180" t="s">
        <v>1</v>
      </c>
      <c r="N210" s="181" t="s">
        <v>40</v>
      </c>
      <c r="O210" s="76"/>
      <c r="P210" s="182">
        <f>O210*H210</f>
        <v>0</v>
      </c>
      <c r="Q210" s="182">
        <v>6.9999999999999994E-05</v>
      </c>
      <c r="R210" s="182">
        <f>Q210*H210</f>
        <v>0.0016498999999999999</v>
      </c>
      <c r="S210" s="182">
        <v>0</v>
      </c>
      <c r="T210" s="183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4" t="s">
        <v>120</v>
      </c>
      <c r="AT210" s="184" t="s">
        <v>167</v>
      </c>
      <c r="AU210" s="184" t="s">
        <v>172</v>
      </c>
      <c r="AY210" s="18" t="s">
        <v>164</v>
      </c>
      <c r="BE210" s="185">
        <f>IF(N210="základná",J210,0)</f>
        <v>0</v>
      </c>
      <c r="BF210" s="185">
        <f>IF(N210="znížená",J210,0)</f>
        <v>0</v>
      </c>
      <c r="BG210" s="185">
        <f>IF(N210="zákl. prenesená",J210,0)</f>
        <v>0</v>
      </c>
      <c r="BH210" s="185">
        <f>IF(N210="zníž. prenesená",J210,0)</f>
        <v>0</v>
      </c>
      <c r="BI210" s="185">
        <f>IF(N210="nulová",J210,0)</f>
        <v>0</v>
      </c>
      <c r="BJ210" s="18" t="s">
        <v>172</v>
      </c>
      <c r="BK210" s="185">
        <f>ROUND(I210*H210,2)</f>
        <v>0</v>
      </c>
      <c r="BL210" s="18" t="s">
        <v>120</v>
      </c>
      <c r="BM210" s="184" t="s">
        <v>346</v>
      </c>
    </row>
    <row r="211" s="13" customFormat="1">
      <c r="A211" s="13"/>
      <c r="B211" s="186"/>
      <c r="C211" s="13"/>
      <c r="D211" s="187" t="s">
        <v>174</v>
      </c>
      <c r="E211" s="188" t="s">
        <v>1</v>
      </c>
      <c r="F211" s="189" t="s">
        <v>322</v>
      </c>
      <c r="G211" s="13"/>
      <c r="H211" s="190">
        <v>22.32</v>
      </c>
      <c r="I211" s="191"/>
      <c r="J211" s="13"/>
      <c r="K211" s="13"/>
      <c r="L211" s="186"/>
      <c r="M211" s="192"/>
      <c r="N211" s="193"/>
      <c r="O211" s="193"/>
      <c r="P211" s="193"/>
      <c r="Q211" s="193"/>
      <c r="R211" s="193"/>
      <c r="S211" s="193"/>
      <c r="T211" s="19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8" t="s">
        <v>174</v>
      </c>
      <c r="AU211" s="188" t="s">
        <v>172</v>
      </c>
      <c r="AV211" s="13" t="s">
        <v>172</v>
      </c>
      <c r="AW211" s="13" t="s">
        <v>30</v>
      </c>
      <c r="AX211" s="13" t="s">
        <v>74</v>
      </c>
      <c r="AY211" s="188" t="s">
        <v>164</v>
      </c>
    </row>
    <row r="212" s="14" customFormat="1">
      <c r="A212" s="14"/>
      <c r="B212" s="195"/>
      <c r="C212" s="14"/>
      <c r="D212" s="187" t="s">
        <v>174</v>
      </c>
      <c r="E212" s="196" t="s">
        <v>1</v>
      </c>
      <c r="F212" s="197" t="s">
        <v>323</v>
      </c>
      <c r="G212" s="14"/>
      <c r="H212" s="198">
        <v>22.32</v>
      </c>
      <c r="I212" s="199"/>
      <c r="J212" s="14"/>
      <c r="K212" s="14"/>
      <c r="L212" s="195"/>
      <c r="M212" s="200"/>
      <c r="N212" s="201"/>
      <c r="O212" s="201"/>
      <c r="P212" s="201"/>
      <c r="Q212" s="201"/>
      <c r="R212" s="201"/>
      <c r="S212" s="201"/>
      <c r="T212" s="20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196" t="s">
        <v>174</v>
      </c>
      <c r="AU212" s="196" t="s">
        <v>172</v>
      </c>
      <c r="AV212" s="14" t="s">
        <v>177</v>
      </c>
      <c r="AW212" s="14" t="s">
        <v>30</v>
      </c>
      <c r="AX212" s="14" t="s">
        <v>74</v>
      </c>
      <c r="AY212" s="196" t="s">
        <v>164</v>
      </c>
    </row>
    <row r="213" s="13" customFormat="1">
      <c r="A213" s="13"/>
      <c r="B213" s="186"/>
      <c r="C213" s="13"/>
      <c r="D213" s="187" t="s">
        <v>174</v>
      </c>
      <c r="E213" s="188" t="s">
        <v>1</v>
      </c>
      <c r="F213" s="189" t="s">
        <v>324</v>
      </c>
      <c r="G213" s="13"/>
      <c r="H213" s="190">
        <v>1.25</v>
      </c>
      <c r="I213" s="191"/>
      <c r="J213" s="13"/>
      <c r="K213" s="13"/>
      <c r="L213" s="186"/>
      <c r="M213" s="192"/>
      <c r="N213" s="193"/>
      <c r="O213" s="193"/>
      <c r="P213" s="193"/>
      <c r="Q213" s="193"/>
      <c r="R213" s="193"/>
      <c r="S213" s="193"/>
      <c r="T213" s="19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8" t="s">
        <v>174</v>
      </c>
      <c r="AU213" s="188" t="s">
        <v>172</v>
      </c>
      <c r="AV213" s="13" t="s">
        <v>172</v>
      </c>
      <c r="AW213" s="13" t="s">
        <v>30</v>
      </c>
      <c r="AX213" s="13" t="s">
        <v>74</v>
      </c>
      <c r="AY213" s="188" t="s">
        <v>164</v>
      </c>
    </row>
    <row r="214" s="14" customFormat="1">
      <c r="A214" s="14"/>
      <c r="B214" s="195"/>
      <c r="C214" s="14"/>
      <c r="D214" s="187" t="s">
        <v>174</v>
      </c>
      <c r="E214" s="196" t="s">
        <v>1</v>
      </c>
      <c r="F214" s="197" t="s">
        <v>325</v>
      </c>
      <c r="G214" s="14"/>
      <c r="H214" s="198">
        <v>1.25</v>
      </c>
      <c r="I214" s="199"/>
      <c r="J214" s="14"/>
      <c r="K214" s="14"/>
      <c r="L214" s="195"/>
      <c r="M214" s="200"/>
      <c r="N214" s="201"/>
      <c r="O214" s="201"/>
      <c r="P214" s="201"/>
      <c r="Q214" s="201"/>
      <c r="R214" s="201"/>
      <c r="S214" s="201"/>
      <c r="T214" s="20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196" t="s">
        <v>174</v>
      </c>
      <c r="AU214" s="196" t="s">
        <v>172</v>
      </c>
      <c r="AV214" s="14" t="s">
        <v>177</v>
      </c>
      <c r="AW214" s="14" t="s">
        <v>30</v>
      </c>
      <c r="AX214" s="14" t="s">
        <v>74</v>
      </c>
      <c r="AY214" s="196" t="s">
        <v>164</v>
      </c>
    </row>
    <row r="215" s="15" customFormat="1">
      <c r="A215" s="15"/>
      <c r="B215" s="203"/>
      <c r="C215" s="15"/>
      <c r="D215" s="187" t="s">
        <v>174</v>
      </c>
      <c r="E215" s="204" t="s">
        <v>1</v>
      </c>
      <c r="F215" s="205" t="s">
        <v>178</v>
      </c>
      <c r="G215" s="15"/>
      <c r="H215" s="206">
        <v>23.57</v>
      </c>
      <c r="I215" s="207"/>
      <c r="J215" s="15"/>
      <c r="K215" s="15"/>
      <c r="L215" s="203"/>
      <c r="M215" s="208"/>
      <c r="N215" s="209"/>
      <c r="O215" s="209"/>
      <c r="P215" s="209"/>
      <c r="Q215" s="209"/>
      <c r="R215" s="209"/>
      <c r="S215" s="209"/>
      <c r="T215" s="210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04" t="s">
        <v>174</v>
      </c>
      <c r="AU215" s="204" t="s">
        <v>172</v>
      </c>
      <c r="AV215" s="15" t="s">
        <v>171</v>
      </c>
      <c r="AW215" s="15" t="s">
        <v>30</v>
      </c>
      <c r="AX215" s="15" t="s">
        <v>82</v>
      </c>
      <c r="AY215" s="204" t="s">
        <v>164</v>
      </c>
    </row>
    <row r="216" s="12" customFormat="1" ht="22.8" customHeight="1">
      <c r="A216" s="12"/>
      <c r="B216" s="158"/>
      <c r="C216" s="12"/>
      <c r="D216" s="159" t="s">
        <v>73</v>
      </c>
      <c r="E216" s="169" t="s">
        <v>347</v>
      </c>
      <c r="F216" s="169" t="s">
        <v>348</v>
      </c>
      <c r="G216" s="12"/>
      <c r="H216" s="12"/>
      <c r="I216" s="161"/>
      <c r="J216" s="170">
        <f>BK216</f>
        <v>0</v>
      </c>
      <c r="K216" s="12"/>
      <c r="L216" s="158"/>
      <c r="M216" s="163"/>
      <c r="N216" s="164"/>
      <c r="O216" s="164"/>
      <c r="P216" s="165">
        <f>SUM(P217:P222)</f>
        <v>0</v>
      </c>
      <c r="Q216" s="164"/>
      <c r="R216" s="165">
        <f>SUM(R217:R222)</f>
        <v>0.028882899999999996</v>
      </c>
      <c r="S216" s="164"/>
      <c r="T216" s="166">
        <f>SUM(T217:T222)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59" t="s">
        <v>172</v>
      </c>
      <c r="AT216" s="167" t="s">
        <v>73</v>
      </c>
      <c r="AU216" s="167" t="s">
        <v>82</v>
      </c>
      <c r="AY216" s="159" t="s">
        <v>164</v>
      </c>
      <c r="BK216" s="168">
        <f>SUM(BK217:BK222)</f>
        <v>0</v>
      </c>
    </row>
    <row r="217" s="2" customFormat="1" ht="24.15" customHeight="1">
      <c r="A217" s="37"/>
      <c r="B217" s="171"/>
      <c r="C217" s="172" t="s">
        <v>326</v>
      </c>
      <c r="D217" s="172" t="s">
        <v>167</v>
      </c>
      <c r="E217" s="173" t="s">
        <v>350</v>
      </c>
      <c r="F217" s="174" t="s">
        <v>351</v>
      </c>
      <c r="G217" s="175" t="s">
        <v>170</v>
      </c>
      <c r="H217" s="176">
        <v>179.89599999999999</v>
      </c>
      <c r="I217" s="177"/>
      <c r="J217" s="178">
        <f>ROUND(I217*H217,2)</f>
        <v>0</v>
      </c>
      <c r="K217" s="179"/>
      <c r="L217" s="38"/>
      <c r="M217" s="180" t="s">
        <v>1</v>
      </c>
      <c r="N217" s="181" t="s">
        <v>40</v>
      </c>
      <c r="O217" s="76"/>
      <c r="P217" s="182">
        <f>O217*H217</f>
        <v>0</v>
      </c>
      <c r="Q217" s="182">
        <v>0.00010000000000000001</v>
      </c>
      <c r="R217" s="182">
        <f>Q217*H217</f>
        <v>0.017989599999999998</v>
      </c>
      <c r="S217" s="182">
        <v>0</v>
      </c>
      <c r="T217" s="18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4" t="s">
        <v>120</v>
      </c>
      <c r="AT217" s="184" t="s">
        <v>167</v>
      </c>
      <c r="AU217" s="184" t="s">
        <v>172</v>
      </c>
      <c r="AY217" s="18" t="s">
        <v>164</v>
      </c>
      <c r="BE217" s="185">
        <f>IF(N217="základná",J217,0)</f>
        <v>0</v>
      </c>
      <c r="BF217" s="185">
        <f>IF(N217="znížená",J217,0)</f>
        <v>0</v>
      </c>
      <c r="BG217" s="185">
        <f>IF(N217="zákl. prenesená",J217,0)</f>
        <v>0</v>
      </c>
      <c r="BH217" s="185">
        <f>IF(N217="zníž. prenesená",J217,0)</f>
        <v>0</v>
      </c>
      <c r="BI217" s="185">
        <f>IF(N217="nulová",J217,0)</f>
        <v>0</v>
      </c>
      <c r="BJ217" s="18" t="s">
        <v>172</v>
      </c>
      <c r="BK217" s="185">
        <f>ROUND(I217*H217,2)</f>
        <v>0</v>
      </c>
      <c r="BL217" s="18" t="s">
        <v>120</v>
      </c>
      <c r="BM217" s="184" t="s">
        <v>352</v>
      </c>
    </row>
    <row r="218" s="13" customFormat="1">
      <c r="A218" s="13"/>
      <c r="B218" s="186"/>
      <c r="C218" s="13"/>
      <c r="D218" s="187" t="s">
        <v>174</v>
      </c>
      <c r="E218" s="188" t="s">
        <v>1</v>
      </c>
      <c r="F218" s="189" t="s">
        <v>480</v>
      </c>
      <c r="G218" s="13"/>
      <c r="H218" s="190">
        <v>72.622</v>
      </c>
      <c r="I218" s="191"/>
      <c r="J218" s="13"/>
      <c r="K218" s="13"/>
      <c r="L218" s="186"/>
      <c r="M218" s="192"/>
      <c r="N218" s="193"/>
      <c r="O218" s="193"/>
      <c r="P218" s="193"/>
      <c r="Q218" s="193"/>
      <c r="R218" s="193"/>
      <c r="S218" s="193"/>
      <c r="T218" s="19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8" t="s">
        <v>174</v>
      </c>
      <c r="AU218" s="188" t="s">
        <v>172</v>
      </c>
      <c r="AV218" s="13" t="s">
        <v>172</v>
      </c>
      <c r="AW218" s="13" t="s">
        <v>30</v>
      </c>
      <c r="AX218" s="13" t="s">
        <v>74</v>
      </c>
      <c r="AY218" s="188" t="s">
        <v>164</v>
      </c>
    </row>
    <row r="219" s="13" customFormat="1">
      <c r="A219" s="13"/>
      <c r="B219" s="186"/>
      <c r="C219" s="13"/>
      <c r="D219" s="187" t="s">
        <v>174</v>
      </c>
      <c r="E219" s="188" t="s">
        <v>1</v>
      </c>
      <c r="F219" s="189" t="s">
        <v>481</v>
      </c>
      <c r="G219" s="13"/>
      <c r="H219" s="190">
        <v>107.274</v>
      </c>
      <c r="I219" s="191"/>
      <c r="J219" s="13"/>
      <c r="K219" s="13"/>
      <c r="L219" s="186"/>
      <c r="M219" s="192"/>
      <c r="N219" s="193"/>
      <c r="O219" s="193"/>
      <c r="P219" s="193"/>
      <c r="Q219" s="193"/>
      <c r="R219" s="193"/>
      <c r="S219" s="193"/>
      <c r="T219" s="19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8" t="s">
        <v>174</v>
      </c>
      <c r="AU219" s="188" t="s">
        <v>172</v>
      </c>
      <c r="AV219" s="13" t="s">
        <v>172</v>
      </c>
      <c r="AW219" s="13" t="s">
        <v>30</v>
      </c>
      <c r="AX219" s="13" t="s">
        <v>74</v>
      </c>
      <c r="AY219" s="188" t="s">
        <v>164</v>
      </c>
    </row>
    <row r="220" s="14" customFormat="1">
      <c r="A220" s="14"/>
      <c r="B220" s="195"/>
      <c r="C220" s="14"/>
      <c r="D220" s="187" t="s">
        <v>174</v>
      </c>
      <c r="E220" s="196" t="s">
        <v>1</v>
      </c>
      <c r="F220" s="197" t="s">
        <v>176</v>
      </c>
      <c r="G220" s="14"/>
      <c r="H220" s="198">
        <v>179.89600000000002</v>
      </c>
      <c r="I220" s="199"/>
      <c r="J220" s="14"/>
      <c r="K220" s="14"/>
      <c r="L220" s="195"/>
      <c r="M220" s="200"/>
      <c r="N220" s="201"/>
      <c r="O220" s="201"/>
      <c r="P220" s="201"/>
      <c r="Q220" s="201"/>
      <c r="R220" s="201"/>
      <c r="S220" s="201"/>
      <c r="T220" s="20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6" t="s">
        <v>174</v>
      </c>
      <c r="AU220" s="196" t="s">
        <v>172</v>
      </c>
      <c r="AV220" s="14" t="s">
        <v>177</v>
      </c>
      <c r="AW220" s="14" t="s">
        <v>30</v>
      </c>
      <c r="AX220" s="14" t="s">
        <v>74</v>
      </c>
      <c r="AY220" s="196" t="s">
        <v>164</v>
      </c>
    </row>
    <row r="221" s="15" customFormat="1">
      <c r="A221" s="15"/>
      <c r="B221" s="203"/>
      <c r="C221" s="15"/>
      <c r="D221" s="187" t="s">
        <v>174</v>
      </c>
      <c r="E221" s="204" t="s">
        <v>1</v>
      </c>
      <c r="F221" s="205" t="s">
        <v>178</v>
      </c>
      <c r="G221" s="15"/>
      <c r="H221" s="206">
        <v>179.89600000000002</v>
      </c>
      <c r="I221" s="207"/>
      <c r="J221" s="15"/>
      <c r="K221" s="15"/>
      <c r="L221" s="203"/>
      <c r="M221" s="208"/>
      <c r="N221" s="209"/>
      <c r="O221" s="209"/>
      <c r="P221" s="209"/>
      <c r="Q221" s="209"/>
      <c r="R221" s="209"/>
      <c r="S221" s="209"/>
      <c r="T221" s="210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04" t="s">
        <v>174</v>
      </c>
      <c r="AU221" s="204" t="s">
        <v>172</v>
      </c>
      <c r="AV221" s="15" t="s">
        <v>171</v>
      </c>
      <c r="AW221" s="15" t="s">
        <v>30</v>
      </c>
      <c r="AX221" s="15" t="s">
        <v>82</v>
      </c>
      <c r="AY221" s="204" t="s">
        <v>164</v>
      </c>
    </row>
    <row r="222" s="2" customFormat="1" ht="24.15" customHeight="1">
      <c r="A222" s="37"/>
      <c r="B222" s="171"/>
      <c r="C222" s="172" t="s">
        <v>334</v>
      </c>
      <c r="D222" s="172" t="s">
        <v>167</v>
      </c>
      <c r="E222" s="173" t="s">
        <v>356</v>
      </c>
      <c r="F222" s="174" t="s">
        <v>357</v>
      </c>
      <c r="G222" s="175" t="s">
        <v>170</v>
      </c>
      <c r="H222" s="176">
        <v>72.622</v>
      </c>
      <c r="I222" s="177"/>
      <c r="J222" s="178">
        <f>ROUND(I222*H222,2)</f>
        <v>0</v>
      </c>
      <c r="K222" s="179"/>
      <c r="L222" s="38"/>
      <c r="M222" s="180" t="s">
        <v>1</v>
      </c>
      <c r="N222" s="181" t="s">
        <v>40</v>
      </c>
      <c r="O222" s="76"/>
      <c r="P222" s="182">
        <f>O222*H222</f>
        <v>0</v>
      </c>
      <c r="Q222" s="182">
        <v>0.00014999999999999999</v>
      </c>
      <c r="R222" s="182">
        <f>Q222*H222</f>
        <v>0.0108933</v>
      </c>
      <c r="S222" s="182">
        <v>0</v>
      </c>
      <c r="T222" s="18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4" t="s">
        <v>120</v>
      </c>
      <c r="AT222" s="184" t="s">
        <v>167</v>
      </c>
      <c r="AU222" s="184" t="s">
        <v>172</v>
      </c>
      <c r="AY222" s="18" t="s">
        <v>164</v>
      </c>
      <c r="BE222" s="185">
        <f>IF(N222="základná",J222,0)</f>
        <v>0</v>
      </c>
      <c r="BF222" s="185">
        <f>IF(N222="znížená",J222,0)</f>
        <v>0</v>
      </c>
      <c r="BG222" s="185">
        <f>IF(N222="zákl. prenesená",J222,0)</f>
        <v>0</v>
      </c>
      <c r="BH222" s="185">
        <f>IF(N222="zníž. prenesená",J222,0)</f>
        <v>0</v>
      </c>
      <c r="BI222" s="185">
        <f>IF(N222="nulová",J222,0)</f>
        <v>0</v>
      </c>
      <c r="BJ222" s="18" t="s">
        <v>172</v>
      </c>
      <c r="BK222" s="185">
        <f>ROUND(I222*H222,2)</f>
        <v>0</v>
      </c>
      <c r="BL222" s="18" t="s">
        <v>120</v>
      </c>
      <c r="BM222" s="184" t="s">
        <v>358</v>
      </c>
    </row>
    <row r="223" s="12" customFormat="1" ht="25.92" customHeight="1">
      <c r="A223" s="12"/>
      <c r="B223" s="158"/>
      <c r="C223" s="12"/>
      <c r="D223" s="159" t="s">
        <v>73</v>
      </c>
      <c r="E223" s="160" t="s">
        <v>245</v>
      </c>
      <c r="F223" s="160" t="s">
        <v>403</v>
      </c>
      <c r="G223" s="12"/>
      <c r="H223" s="12"/>
      <c r="I223" s="161"/>
      <c r="J223" s="162">
        <f>BK223</f>
        <v>0</v>
      </c>
      <c r="K223" s="12"/>
      <c r="L223" s="158"/>
      <c r="M223" s="163"/>
      <c r="N223" s="164"/>
      <c r="O223" s="164"/>
      <c r="P223" s="165">
        <f>P224</f>
        <v>0</v>
      </c>
      <c r="Q223" s="164"/>
      <c r="R223" s="165">
        <f>R224</f>
        <v>0.104</v>
      </c>
      <c r="S223" s="164"/>
      <c r="T223" s="166">
        <f>T224</f>
        <v>0.050000000000000003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159" t="s">
        <v>177</v>
      </c>
      <c r="AT223" s="167" t="s">
        <v>73</v>
      </c>
      <c r="AU223" s="167" t="s">
        <v>74</v>
      </c>
      <c r="AY223" s="159" t="s">
        <v>164</v>
      </c>
      <c r="BK223" s="168">
        <f>BK224</f>
        <v>0</v>
      </c>
    </row>
    <row r="224" s="12" customFormat="1" ht="22.8" customHeight="1">
      <c r="A224" s="12"/>
      <c r="B224" s="158"/>
      <c r="C224" s="12"/>
      <c r="D224" s="159" t="s">
        <v>73</v>
      </c>
      <c r="E224" s="169" t="s">
        <v>404</v>
      </c>
      <c r="F224" s="169" t="s">
        <v>405</v>
      </c>
      <c r="G224" s="12"/>
      <c r="H224" s="12"/>
      <c r="I224" s="161"/>
      <c r="J224" s="170">
        <f>BK224</f>
        <v>0</v>
      </c>
      <c r="K224" s="12"/>
      <c r="L224" s="158"/>
      <c r="M224" s="163"/>
      <c r="N224" s="164"/>
      <c r="O224" s="164"/>
      <c r="P224" s="165">
        <f>SUM(P225:P228)</f>
        <v>0</v>
      </c>
      <c r="Q224" s="164"/>
      <c r="R224" s="165">
        <f>SUM(R225:R228)</f>
        <v>0.104</v>
      </c>
      <c r="S224" s="164"/>
      <c r="T224" s="166">
        <f>SUM(T225:T228)</f>
        <v>0.050000000000000003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59" t="s">
        <v>177</v>
      </c>
      <c r="AT224" s="167" t="s">
        <v>73</v>
      </c>
      <c r="AU224" s="167" t="s">
        <v>82</v>
      </c>
      <c r="AY224" s="159" t="s">
        <v>164</v>
      </c>
      <c r="BK224" s="168">
        <f>SUM(BK225:BK228)</f>
        <v>0</v>
      </c>
    </row>
    <row r="225" s="2" customFormat="1" ht="24.15" customHeight="1">
      <c r="A225" s="37"/>
      <c r="B225" s="171"/>
      <c r="C225" s="172" t="s">
        <v>338</v>
      </c>
      <c r="D225" s="172" t="s">
        <v>167</v>
      </c>
      <c r="E225" s="173" t="s">
        <v>407</v>
      </c>
      <c r="F225" s="174" t="s">
        <v>408</v>
      </c>
      <c r="G225" s="175" t="s">
        <v>227</v>
      </c>
      <c r="H225" s="176">
        <v>8</v>
      </c>
      <c r="I225" s="177"/>
      <c r="J225" s="178">
        <f>ROUND(I225*H225,2)</f>
        <v>0</v>
      </c>
      <c r="K225" s="179"/>
      <c r="L225" s="38"/>
      <c r="M225" s="180" t="s">
        <v>1</v>
      </c>
      <c r="N225" s="181" t="s">
        <v>40</v>
      </c>
      <c r="O225" s="76"/>
      <c r="P225" s="182">
        <f>O225*H225</f>
        <v>0</v>
      </c>
      <c r="Q225" s="182">
        <v>0</v>
      </c>
      <c r="R225" s="182">
        <f>Q225*H225</f>
        <v>0</v>
      </c>
      <c r="S225" s="182">
        <v>0</v>
      </c>
      <c r="T225" s="18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4" t="s">
        <v>409</v>
      </c>
      <c r="AT225" s="184" t="s">
        <v>167</v>
      </c>
      <c r="AU225" s="184" t="s">
        <v>172</v>
      </c>
      <c r="AY225" s="18" t="s">
        <v>164</v>
      </c>
      <c r="BE225" s="185">
        <f>IF(N225="základná",J225,0)</f>
        <v>0</v>
      </c>
      <c r="BF225" s="185">
        <f>IF(N225="znížená",J225,0)</f>
        <v>0</v>
      </c>
      <c r="BG225" s="185">
        <f>IF(N225="zákl. prenesená",J225,0)</f>
        <v>0</v>
      </c>
      <c r="BH225" s="185">
        <f>IF(N225="zníž. prenesená",J225,0)</f>
        <v>0</v>
      </c>
      <c r="BI225" s="185">
        <f>IF(N225="nulová",J225,0)</f>
        <v>0</v>
      </c>
      <c r="BJ225" s="18" t="s">
        <v>172</v>
      </c>
      <c r="BK225" s="185">
        <f>ROUND(I225*H225,2)</f>
        <v>0</v>
      </c>
      <c r="BL225" s="18" t="s">
        <v>409</v>
      </c>
      <c r="BM225" s="184" t="s">
        <v>482</v>
      </c>
    </row>
    <row r="226" s="2" customFormat="1" ht="24.15" customHeight="1">
      <c r="A226" s="37"/>
      <c r="B226" s="171"/>
      <c r="C226" s="211" t="s">
        <v>343</v>
      </c>
      <c r="D226" s="211" t="s">
        <v>245</v>
      </c>
      <c r="E226" s="212" t="s">
        <v>412</v>
      </c>
      <c r="F226" s="213" t="s">
        <v>413</v>
      </c>
      <c r="G226" s="214" t="s">
        <v>227</v>
      </c>
      <c r="H226" s="215">
        <v>8</v>
      </c>
      <c r="I226" s="216"/>
      <c r="J226" s="217">
        <f>ROUND(I226*H226,2)</f>
        <v>0</v>
      </c>
      <c r="K226" s="218"/>
      <c r="L226" s="219"/>
      <c r="M226" s="220" t="s">
        <v>1</v>
      </c>
      <c r="N226" s="221" t="s">
        <v>40</v>
      </c>
      <c r="O226" s="76"/>
      <c r="P226" s="182">
        <f>O226*H226</f>
        <v>0</v>
      </c>
      <c r="Q226" s="182">
        <v>0.0064999999999999997</v>
      </c>
      <c r="R226" s="182">
        <f>Q226*H226</f>
        <v>0.051999999999999998</v>
      </c>
      <c r="S226" s="182">
        <v>0</v>
      </c>
      <c r="T226" s="18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4" t="s">
        <v>414</v>
      </c>
      <c r="AT226" s="184" t="s">
        <v>245</v>
      </c>
      <c r="AU226" s="184" t="s">
        <v>172</v>
      </c>
      <c r="AY226" s="18" t="s">
        <v>164</v>
      </c>
      <c r="BE226" s="185">
        <f>IF(N226="základná",J226,0)</f>
        <v>0</v>
      </c>
      <c r="BF226" s="185">
        <f>IF(N226="znížená",J226,0)</f>
        <v>0</v>
      </c>
      <c r="BG226" s="185">
        <f>IF(N226="zákl. prenesená",J226,0)</f>
        <v>0</v>
      </c>
      <c r="BH226" s="185">
        <f>IF(N226="zníž. prenesená",J226,0)</f>
        <v>0</v>
      </c>
      <c r="BI226" s="185">
        <f>IF(N226="nulová",J226,0)</f>
        <v>0</v>
      </c>
      <c r="BJ226" s="18" t="s">
        <v>172</v>
      </c>
      <c r="BK226" s="185">
        <f>ROUND(I226*H226,2)</f>
        <v>0</v>
      </c>
      <c r="BL226" s="18" t="s">
        <v>414</v>
      </c>
      <c r="BM226" s="184" t="s">
        <v>483</v>
      </c>
    </row>
    <row r="227" s="2" customFormat="1" ht="24.15" customHeight="1">
      <c r="A227" s="37"/>
      <c r="B227" s="171"/>
      <c r="C227" s="211" t="s">
        <v>349</v>
      </c>
      <c r="D227" s="211" t="s">
        <v>245</v>
      </c>
      <c r="E227" s="212" t="s">
        <v>417</v>
      </c>
      <c r="F227" s="213" t="s">
        <v>418</v>
      </c>
      <c r="G227" s="214" t="s">
        <v>227</v>
      </c>
      <c r="H227" s="215">
        <v>8</v>
      </c>
      <c r="I227" s="216"/>
      <c r="J227" s="217">
        <f>ROUND(I227*H227,2)</f>
        <v>0</v>
      </c>
      <c r="K227" s="218"/>
      <c r="L227" s="219"/>
      <c r="M227" s="220" t="s">
        <v>1</v>
      </c>
      <c r="N227" s="221" t="s">
        <v>40</v>
      </c>
      <c r="O227" s="76"/>
      <c r="P227" s="182">
        <f>O227*H227</f>
        <v>0</v>
      </c>
      <c r="Q227" s="182">
        <v>0.0064999999999999997</v>
      </c>
      <c r="R227" s="182">
        <f>Q227*H227</f>
        <v>0.051999999999999998</v>
      </c>
      <c r="S227" s="182">
        <v>0</v>
      </c>
      <c r="T227" s="183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4" t="s">
        <v>414</v>
      </c>
      <c r="AT227" s="184" t="s">
        <v>245</v>
      </c>
      <c r="AU227" s="184" t="s">
        <v>172</v>
      </c>
      <c r="AY227" s="18" t="s">
        <v>164</v>
      </c>
      <c r="BE227" s="185">
        <f>IF(N227="základná",J227,0)</f>
        <v>0</v>
      </c>
      <c r="BF227" s="185">
        <f>IF(N227="znížená",J227,0)</f>
        <v>0</v>
      </c>
      <c r="BG227" s="185">
        <f>IF(N227="zákl. prenesená",J227,0)</f>
        <v>0</v>
      </c>
      <c r="BH227" s="185">
        <f>IF(N227="zníž. prenesená",J227,0)</f>
        <v>0</v>
      </c>
      <c r="BI227" s="185">
        <f>IF(N227="nulová",J227,0)</f>
        <v>0</v>
      </c>
      <c r="BJ227" s="18" t="s">
        <v>172</v>
      </c>
      <c r="BK227" s="185">
        <f>ROUND(I227*H227,2)</f>
        <v>0</v>
      </c>
      <c r="BL227" s="18" t="s">
        <v>414</v>
      </c>
      <c r="BM227" s="184" t="s">
        <v>484</v>
      </c>
    </row>
    <row r="228" s="2" customFormat="1" ht="24.15" customHeight="1">
      <c r="A228" s="37"/>
      <c r="B228" s="171"/>
      <c r="C228" s="172" t="s">
        <v>355</v>
      </c>
      <c r="D228" s="172" t="s">
        <v>167</v>
      </c>
      <c r="E228" s="173" t="s">
        <v>421</v>
      </c>
      <c r="F228" s="174" t="s">
        <v>422</v>
      </c>
      <c r="G228" s="175" t="s">
        <v>227</v>
      </c>
      <c r="H228" s="176">
        <v>10</v>
      </c>
      <c r="I228" s="177"/>
      <c r="J228" s="178">
        <f>ROUND(I228*H228,2)</f>
        <v>0</v>
      </c>
      <c r="K228" s="179"/>
      <c r="L228" s="38"/>
      <c r="M228" s="222" t="s">
        <v>1</v>
      </c>
      <c r="N228" s="223" t="s">
        <v>40</v>
      </c>
      <c r="O228" s="224"/>
      <c r="P228" s="225">
        <f>O228*H228</f>
        <v>0</v>
      </c>
      <c r="Q228" s="225">
        <v>0</v>
      </c>
      <c r="R228" s="225">
        <f>Q228*H228</f>
        <v>0</v>
      </c>
      <c r="S228" s="225">
        <v>0.0050000000000000001</v>
      </c>
      <c r="T228" s="226">
        <f>S228*H228</f>
        <v>0.050000000000000003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4" t="s">
        <v>409</v>
      </c>
      <c r="AT228" s="184" t="s">
        <v>167</v>
      </c>
      <c r="AU228" s="184" t="s">
        <v>172</v>
      </c>
      <c r="AY228" s="18" t="s">
        <v>164</v>
      </c>
      <c r="BE228" s="185">
        <f>IF(N228="základná",J228,0)</f>
        <v>0</v>
      </c>
      <c r="BF228" s="185">
        <f>IF(N228="znížená",J228,0)</f>
        <v>0</v>
      </c>
      <c r="BG228" s="185">
        <f>IF(N228="zákl. prenesená",J228,0)</f>
        <v>0</v>
      </c>
      <c r="BH228" s="185">
        <f>IF(N228="zníž. prenesená",J228,0)</f>
        <v>0</v>
      </c>
      <c r="BI228" s="185">
        <f>IF(N228="nulová",J228,0)</f>
        <v>0</v>
      </c>
      <c r="BJ228" s="18" t="s">
        <v>172</v>
      </c>
      <c r="BK228" s="185">
        <f>ROUND(I228*H228,2)</f>
        <v>0</v>
      </c>
      <c r="BL228" s="18" t="s">
        <v>409</v>
      </c>
      <c r="BM228" s="184" t="s">
        <v>485</v>
      </c>
    </row>
    <row r="229" s="2" customFormat="1" ht="6.96" customHeight="1">
      <c r="A229" s="37"/>
      <c r="B229" s="59"/>
      <c r="C229" s="60"/>
      <c r="D229" s="60"/>
      <c r="E229" s="60"/>
      <c r="F229" s="60"/>
      <c r="G229" s="60"/>
      <c r="H229" s="60"/>
      <c r="I229" s="60"/>
      <c r="J229" s="60"/>
      <c r="K229" s="60"/>
      <c r="L229" s="38"/>
      <c r="M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</row>
  </sheetData>
  <autoFilter ref="C128:K228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525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ROUND(J127,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ROUND((SUM(BE127:BE206)),  2)</f>
        <v>0</v>
      </c>
      <c r="G33" s="37"/>
      <c r="H33" s="37"/>
      <c r="I33" s="127">
        <v>0.20000000000000001</v>
      </c>
      <c r="J33" s="126">
        <f>ROUND(((SUM(BE127:BE206))*I33),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ROUND((SUM(BF127:BF206)),  2)</f>
        <v>0</v>
      </c>
      <c r="G34" s="37"/>
      <c r="H34" s="37"/>
      <c r="I34" s="127">
        <v>0.20000000000000001</v>
      </c>
      <c r="J34" s="126">
        <f>ROUND(((SUM(BF127:BF206))*I34),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ROUND((SUM(BG127:BG206)),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ROUND((SUM(BH127:BH206)),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ROUND((SUM(BI127:BI206)),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19 - Trieda č.41b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J127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J128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J129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143</v>
      </c>
      <c r="E99" s="145"/>
      <c r="F99" s="145"/>
      <c r="G99" s="145"/>
      <c r="H99" s="145"/>
      <c r="I99" s="145"/>
      <c r="J99" s="146">
        <f>J141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9"/>
      <c r="C100" s="9"/>
      <c r="D100" s="140" t="s">
        <v>144</v>
      </c>
      <c r="E100" s="141"/>
      <c r="F100" s="141"/>
      <c r="G100" s="141"/>
      <c r="H100" s="141"/>
      <c r="I100" s="141"/>
      <c r="J100" s="142">
        <f>J143</f>
        <v>0</v>
      </c>
      <c r="K100" s="9"/>
      <c r="L100" s="13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3"/>
      <c r="C101" s="10"/>
      <c r="D101" s="144" t="s">
        <v>360</v>
      </c>
      <c r="E101" s="145"/>
      <c r="F101" s="145"/>
      <c r="G101" s="145"/>
      <c r="H101" s="145"/>
      <c r="I101" s="145"/>
      <c r="J101" s="146">
        <f>J144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361</v>
      </c>
      <c r="E102" s="145"/>
      <c r="F102" s="145"/>
      <c r="G102" s="145"/>
      <c r="H102" s="145"/>
      <c r="I102" s="145"/>
      <c r="J102" s="146">
        <f>J149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146</v>
      </c>
      <c r="E103" s="145"/>
      <c r="F103" s="145"/>
      <c r="G103" s="145"/>
      <c r="H103" s="145"/>
      <c r="I103" s="145"/>
      <c r="J103" s="146">
        <f>J151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148</v>
      </c>
      <c r="E104" s="145"/>
      <c r="F104" s="145"/>
      <c r="G104" s="145"/>
      <c r="H104" s="145"/>
      <c r="I104" s="145"/>
      <c r="J104" s="146">
        <f>J166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149</v>
      </c>
      <c r="E105" s="145"/>
      <c r="F105" s="145"/>
      <c r="G105" s="145"/>
      <c r="H105" s="145"/>
      <c r="I105" s="145"/>
      <c r="J105" s="146">
        <f>J194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39"/>
      <c r="C106" s="9"/>
      <c r="D106" s="140" t="s">
        <v>362</v>
      </c>
      <c r="E106" s="141"/>
      <c r="F106" s="141"/>
      <c r="G106" s="141"/>
      <c r="H106" s="141"/>
      <c r="I106" s="141"/>
      <c r="J106" s="142">
        <f>J201</f>
        <v>0</v>
      </c>
      <c r="K106" s="9"/>
      <c r="L106" s="13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43"/>
      <c r="C107" s="10"/>
      <c r="D107" s="144" t="s">
        <v>363</v>
      </c>
      <c r="E107" s="145"/>
      <c r="F107" s="145"/>
      <c r="G107" s="145"/>
      <c r="H107" s="145"/>
      <c r="I107" s="145"/>
      <c r="J107" s="146">
        <f>J202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150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15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3.25" customHeight="1">
      <c r="A117" s="37"/>
      <c r="B117" s="38"/>
      <c r="C117" s="37"/>
      <c r="D117" s="37"/>
      <c r="E117" s="120" t="str">
        <f>E7</f>
        <v>Stavebné opravy v triedach - SPŠ elektrotechnická, Komenského 44, 040 01 Košice</v>
      </c>
      <c r="F117" s="31"/>
      <c r="G117" s="31"/>
      <c r="H117" s="31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133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7"/>
      <c r="D119" s="37"/>
      <c r="E119" s="66" t="str">
        <f>E9</f>
        <v>19 - Trieda č.41b</v>
      </c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19</v>
      </c>
      <c r="D121" s="37"/>
      <c r="E121" s="37"/>
      <c r="F121" s="26" t="str">
        <f>F12</f>
        <v>Komenského 44, 040 01 Košice</v>
      </c>
      <c r="G121" s="37"/>
      <c r="H121" s="37"/>
      <c r="I121" s="31" t="s">
        <v>21</v>
      </c>
      <c r="J121" s="68" t="str">
        <f>IF(J12="","",J12)</f>
        <v>25. 10. 2020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23</v>
      </c>
      <c r="D123" s="37"/>
      <c r="E123" s="37"/>
      <c r="F123" s="26" t="str">
        <f>E15</f>
        <v xml:space="preserve"> SPŠ elektrotechnická, Komenského 44, 04001 Košice</v>
      </c>
      <c r="G123" s="37"/>
      <c r="H123" s="37"/>
      <c r="I123" s="31" t="s">
        <v>29</v>
      </c>
      <c r="J123" s="35" t="str">
        <f>E21</f>
        <v xml:space="preserve"> 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27</v>
      </c>
      <c r="D124" s="37"/>
      <c r="E124" s="37"/>
      <c r="F124" s="26" t="str">
        <f>IF(E18="","",E18)</f>
        <v>Vyplň údaj</v>
      </c>
      <c r="G124" s="37"/>
      <c r="H124" s="37"/>
      <c r="I124" s="31" t="s">
        <v>32</v>
      </c>
      <c r="J124" s="35" t="str">
        <f>E24</f>
        <v xml:space="preserve"> 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47"/>
      <c r="B126" s="148"/>
      <c r="C126" s="149" t="s">
        <v>151</v>
      </c>
      <c r="D126" s="150" t="s">
        <v>59</v>
      </c>
      <c r="E126" s="150" t="s">
        <v>55</v>
      </c>
      <c r="F126" s="150" t="s">
        <v>56</v>
      </c>
      <c r="G126" s="150" t="s">
        <v>152</v>
      </c>
      <c r="H126" s="150" t="s">
        <v>153</v>
      </c>
      <c r="I126" s="150" t="s">
        <v>154</v>
      </c>
      <c r="J126" s="151" t="s">
        <v>137</v>
      </c>
      <c r="K126" s="152" t="s">
        <v>155</v>
      </c>
      <c r="L126" s="153"/>
      <c r="M126" s="85" t="s">
        <v>1</v>
      </c>
      <c r="N126" s="86" t="s">
        <v>38</v>
      </c>
      <c r="O126" s="86" t="s">
        <v>156</v>
      </c>
      <c r="P126" s="86" t="s">
        <v>157</v>
      </c>
      <c r="Q126" s="86" t="s">
        <v>158</v>
      </c>
      <c r="R126" s="86" t="s">
        <v>159</v>
      </c>
      <c r="S126" s="86" t="s">
        <v>160</v>
      </c>
      <c r="T126" s="87" t="s">
        <v>161</v>
      </c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</row>
    <row r="127" s="2" customFormat="1" ht="22.8" customHeight="1">
      <c r="A127" s="37"/>
      <c r="B127" s="38"/>
      <c r="C127" s="92" t="s">
        <v>138</v>
      </c>
      <c r="D127" s="37"/>
      <c r="E127" s="37"/>
      <c r="F127" s="37"/>
      <c r="G127" s="37"/>
      <c r="H127" s="37"/>
      <c r="I127" s="37"/>
      <c r="J127" s="154">
        <f>BK127</f>
        <v>0</v>
      </c>
      <c r="K127" s="37"/>
      <c r="L127" s="38"/>
      <c r="M127" s="88"/>
      <c r="N127" s="72"/>
      <c r="O127" s="89"/>
      <c r="P127" s="155">
        <f>P128+P143+P201</f>
        <v>0</v>
      </c>
      <c r="Q127" s="89"/>
      <c r="R127" s="155">
        <f>R128+R143+R201</f>
        <v>0.65184898999999996</v>
      </c>
      <c r="S127" s="89"/>
      <c r="T127" s="156">
        <f>T128+T143+T201</f>
        <v>0.040000000000000001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73</v>
      </c>
      <c r="AU127" s="18" t="s">
        <v>139</v>
      </c>
      <c r="BK127" s="157">
        <f>BK128+BK143+BK201</f>
        <v>0</v>
      </c>
    </row>
    <row r="128" s="12" customFormat="1" ht="25.92" customHeight="1">
      <c r="A128" s="12"/>
      <c r="B128" s="158"/>
      <c r="C128" s="12"/>
      <c r="D128" s="159" t="s">
        <v>73</v>
      </c>
      <c r="E128" s="160" t="s">
        <v>162</v>
      </c>
      <c r="F128" s="160" t="s">
        <v>163</v>
      </c>
      <c r="G128" s="12"/>
      <c r="H128" s="12"/>
      <c r="I128" s="161"/>
      <c r="J128" s="162">
        <f>BK128</f>
        <v>0</v>
      </c>
      <c r="K128" s="12"/>
      <c r="L128" s="158"/>
      <c r="M128" s="163"/>
      <c r="N128" s="164"/>
      <c r="O128" s="164"/>
      <c r="P128" s="165">
        <f>P129+P141</f>
        <v>0</v>
      </c>
      <c r="Q128" s="164"/>
      <c r="R128" s="165">
        <f>R129+R141</f>
        <v>0.28687815</v>
      </c>
      <c r="S128" s="164"/>
      <c r="T128" s="166">
        <f>T129+T141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9" t="s">
        <v>82</v>
      </c>
      <c r="AT128" s="167" t="s">
        <v>73</v>
      </c>
      <c r="AU128" s="167" t="s">
        <v>74</v>
      </c>
      <c r="AY128" s="159" t="s">
        <v>164</v>
      </c>
      <c r="BK128" s="168">
        <f>BK129+BK141</f>
        <v>0</v>
      </c>
    </row>
    <row r="129" s="12" customFormat="1" ht="22.8" customHeight="1">
      <c r="A129" s="12"/>
      <c r="B129" s="158"/>
      <c r="C129" s="12"/>
      <c r="D129" s="159" t="s">
        <v>73</v>
      </c>
      <c r="E129" s="169" t="s">
        <v>165</v>
      </c>
      <c r="F129" s="169" t="s">
        <v>166</v>
      </c>
      <c r="G129" s="12"/>
      <c r="H129" s="12"/>
      <c r="I129" s="161"/>
      <c r="J129" s="170">
        <f>BK129</f>
        <v>0</v>
      </c>
      <c r="K129" s="12"/>
      <c r="L129" s="158"/>
      <c r="M129" s="163"/>
      <c r="N129" s="164"/>
      <c r="O129" s="164"/>
      <c r="P129" s="165">
        <f>SUM(P130:P140)</f>
        <v>0</v>
      </c>
      <c r="Q129" s="164"/>
      <c r="R129" s="165">
        <f>SUM(R130:R140)</f>
        <v>0.28687815</v>
      </c>
      <c r="S129" s="164"/>
      <c r="T129" s="166">
        <f>SUM(T130:T140)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9" t="s">
        <v>82</v>
      </c>
      <c r="AT129" s="167" t="s">
        <v>73</v>
      </c>
      <c r="AU129" s="167" t="s">
        <v>82</v>
      </c>
      <c r="AY129" s="159" t="s">
        <v>164</v>
      </c>
      <c r="BK129" s="168">
        <f>SUM(BK130:BK140)</f>
        <v>0</v>
      </c>
    </row>
    <row r="130" s="2" customFormat="1" ht="37.8" customHeight="1">
      <c r="A130" s="37"/>
      <c r="B130" s="171"/>
      <c r="C130" s="172" t="s">
        <v>82</v>
      </c>
      <c r="D130" s="172" t="s">
        <v>167</v>
      </c>
      <c r="E130" s="173" t="s">
        <v>168</v>
      </c>
      <c r="F130" s="174" t="s">
        <v>169</v>
      </c>
      <c r="G130" s="175" t="s">
        <v>170</v>
      </c>
      <c r="H130" s="176">
        <v>51.613999999999997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40</v>
      </c>
      <c r="O130" s="76"/>
      <c r="P130" s="182">
        <f>O130*H130</f>
        <v>0</v>
      </c>
      <c r="Q130" s="182">
        <v>0.00247</v>
      </c>
      <c r="R130" s="182">
        <f>Q130*H130</f>
        <v>0.12748657999999999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171</v>
      </c>
      <c r="AT130" s="184" t="s">
        <v>167</v>
      </c>
      <c r="AU130" s="184" t="s">
        <v>172</v>
      </c>
      <c r="AY130" s="18" t="s">
        <v>164</v>
      </c>
      <c r="BE130" s="185">
        <f>IF(N130="základná",J130,0)</f>
        <v>0</v>
      </c>
      <c r="BF130" s="185">
        <f>IF(N130="znížená",J130,0)</f>
        <v>0</v>
      </c>
      <c r="BG130" s="185">
        <f>IF(N130="zákl. prenesená",J130,0)</f>
        <v>0</v>
      </c>
      <c r="BH130" s="185">
        <f>IF(N130="zníž. prenesená",J130,0)</f>
        <v>0</v>
      </c>
      <c r="BI130" s="185">
        <f>IF(N130="nulová",J130,0)</f>
        <v>0</v>
      </c>
      <c r="BJ130" s="18" t="s">
        <v>172</v>
      </c>
      <c r="BK130" s="185">
        <f>ROUND(I130*H130,2)</f>
        <v>0</v>
      </c>
      <c r="BL130" s="18" t="s">
        <v>171</v>
      </c>
      <c r="BM130" s="184" t="s">
        <v>173</v>
      </c>
    </row>
    <row r="131" s="13" customFormat="1">
      <c r="A131" s="13"/>
      <c r="B131" s="186"/>
      <c r="C131" s="13"/>
      <c r="D131" s="187" t="s">
        <v>174</v>
      </c>
      <c r="E131" s="188" t="s">
        <v>1</v>
      </c>
      <c r="F131" s="189" t="s">
        <v>487</v>
      </c>
      <c r="G131" s="13"/>
      <c r="H131" s="190">
        <v>51.613999999999997</v>
      </c>
      <c r="I131" s="191"/>
      <c r="J131" s="13"/>
      <c r="K131" s="13"/>
      <c r="L131" s="186"/>
      <c r="M131" s="192"/>
      <c r="N131" s="193"/>
      <c r="O131" s="193"/>
      <c r="P131" s="193"/>
      <c r="Q131" s="193"/>
      <c r="R131" s="193"/>
      <c r="S131" s="193"/>
      <c r="T131" s="19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8" t="s">
        <v>174</v>
      </c>
      <c r="AU131" s="188" t="s">
        <v>172</v>
      </c>
      <c r="AV131" s="13" t="s">
        <v>172</v>
      </c>
      <c r="AW131" s="13" t="s">
        <v>30</v>
      </c>
      <c r="AX131" s="13" t="s">
        <v>74</v>
      </c>
      <c r="AY131" s="188" t="s">
        <v>164</v>
      </c>
    </row>
    <row r="132" s="14" customFormat="1">
      <c r="A132" s="14"/>
      <c r="B132" s="195"/>
      <c r="C132" s="14"/>
      <c r="D132" s="187" t="s">
        <v>174</v>
      </c>
      <c r="E132" s="196" t="s">
        <v>1</v>
      </c>
      <c r="F132" s="197" t="s">
        <v>176</v>
      </c>
      <c r="G132" s="14"/>
      <c r="H132" s="198">
        <v>51.613999999999997</v>
      </c>
      <c r="I132" s="199"/>
      <c r="J132" s="14"/>
      <c r="K132" s="14"/>
      <c r="L132" s="195"/>
      <c r="M132" s="200"/>
      <c r="N132" s="201"/>
      <c r="O132" s="201"/>
      <c r="P132" s="201"/>
      <c r="Q132" s="201"/>
      <c r="R132" s="201"/>
      <c r="S132" s="201"/>
      <c r="T132" s="20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196" t="s">
        <v>174</v>
      </c>
      <c r="AU132" s="196" t="s">
        <v>172</v>
      </c>
      <c r="AV132" s="14" t="s">
        <v>177</v>
      </c>
      <c r="AW132" s="14" t="s">
        <v>30</v>
      </c>
      <c r="AX132" s="14" t="s">
        <v>74</v>
      </c>
      <c r="AY132" s="196" t="s">
        <v>164</v>
      </c>
    </row>
    <row r="133" s="15" customFormat="1">
      <c r="A133" s="15"/>
      <c r="B133" s="203"/>
      <c r="C133" s="15"/>
      <c r="D133" s="187" t="s">
        <v>174</v>
      </c>
      <c r="E133" s="204" t="s">
        <v>1</v>
      </c>
      <c r="F133" s="205" t="s">
        <v>178</v>
      </c>
      <c r="G133" s="15"/>
      <c r="H133" s="206">
        <v>51.613999999999997</v>
      </c>
      <c r="I133" s="207"/>
      <c r="J133" s="15"/>
      <c r="K133" s="15"/>
      <c r="L133" s="203"/>
      <c r="M133" s="208"/>
      <c r="N133" s="209"/>
      <c r="O133" s="209"/>
      <c r="P133" s="209"/>
      <c r="Q133" s="209"/>
      <c r="R133" s="209"/>
      <c r="S133" s="209"/>
      <c r="T133" s="210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04" t="s">
        <v>174</v>
      </c>
      <c r="AU133" s="204" t="s">
        <v>172</v>
      </c>
      <c r="AV133" s="15" t="s">
        <v>171</v>
      </c>
      <c r="AW133" s="15" t="s">
        <v>30</v>
      </c>
      <c r="AX133" s="15" t="s">
        <v>82</v>
      </c>
      <c r="AY133" s="204" t="s">
        <v>164</v>
      </c>
    </row>
    <row r="134" s="2" customFormat="1" ht="24.15" customHeight="1">
      <c r="A134" s="37"/>
      <c r="B134" s="171"/>
      <c r="C134" s="172" t="s">
        <v>172</v>
      </c>
      <c r="D134" s="172" t="s">
        <v>167</v>
      </c>
      <c r="E134" s="173" t="s">
        <v>179</v>
      </c>
      <c r="F134" s="174" t="s">
        <v>180</v>
      </c>
      <c r="G134" s="175" t="s">
        <v>170</v>
      </c>
      <c r="H134" s="176">
        <v>64.531000000000006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40</v>
      </c>
      <c r="O134" s="76"/>
      <c r="P134" s="182">
        <f>O134*H134</f>
        <v>0</v>
      </c>
      <c r="Q134" s="182">
        <v>0.00247</v>
      </c>
      <c r="R134" s="182">
        <f>Q134*H134</f>
        <v>0.15939157000000001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171</v>
      </c>
      <c r="AT134" s="184" t="s">
        <v>167</v>
      </c>
      <c r="AU134" s="184" t="s">
        <v>172</v>
      </c>
      <c r="AY134" s="18" t="s">
        <v>164</v>
      </c>
      <c r="BE134" s="185">
        <f>IF(N134="základná",J134,0)</f>
        <v>0</v>
      </c>
      <c r="BF134" s="185">
        <f>IF(N134="znížená",J134,0)</f>
        <v>0</v>
      </c>
      <c r="BG134" s="185">
        <f>IF(N134="zákl. prenesená",J134,0)</f>
        <v>0</v>
      </c>
      <c r="BH134" s="185">
        <f>IF(N134="zníž. prenesená",J134,0)</f>
        <v>0</v>
      </c>
      <c r="BI134" s="185">
        <f>IF(N134="nulová",J134,0)</f>
        <v>0</v>
      </c>
      <c r="BJ134" s="18" t="s">
        <v>172</v>
      </c>
      <c r="BK134" s="185">
        <f>ROUND(I134*H134,2)</f>
        <v>0</v>
      </c>
      <c r="BL134" s="18" t="s">
        <v>171</v>
      </c>
      <c r="BM134" s="184" t="s">
        <v>181</v>
      </c>
    </row>
    <row r="135" s="13" customFormat="1">
      <c r="A135" s="13"/>
      <c r="B135" s="186"/>
      <c r="C135" s="13"/>
      <c r="D135" s="187" t="s">
        <v>174</v>
      </c>
      <c r="E135" s="188" t="s">
        <v>1</v>
      </c>
      <c r="F135" s="189" t="s">
        <v>488</v>
      </c>
      <c r="G135" s="13"/>
      <c r="H135" s="190">
        <v>72.477000000000004</v>
      </c>
      <c r="I135" s="191"/>
      <c r="J135" s="13"/>
      <c r="K135" s="13"/>
      <c r="L135" s="186"/>
      <c r="M135" s="192"/>
      <c r="N135" s="193"/>
      <c r="O135" s="193"/>
      <c r="P135" s="193"/>
      <c r="Q135" s="193"/>
      <c r="R135" s="193"/>
      <c r="S135" s="193"/>
      <c r="T135" s="19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8" t="s">
        <v>174</v>
      </c>
      <c r="AU135" s="188" t="s">
        <v>172</v>
      </c>
      <c r="AV135" s="13" t="s">
        <v>172</v>
      </c>
      <c r="AW135" s="13" t="s">
        <v>30</v>
      </c>
      <c r="AX135" s="13" t="s">
        <v>74</v>
      </c>
      <c r="AY135" s="188" t="s">
        <v>164</v>
      </c>
    </row>
    <row r="136" s="13" customFormat="1">
      <c r="A136" s="13"/>
      <c r="B136" s="186"/>
      <c r="C136" s="13"/>
      <c r="D136" s="187" t="s">
        <v>174</v>
      </c>
      <c r="E136" s="188" t="s">
        <v>1</v>
      </c>
      <c r="F136" s="189" t="s">
        <v>427</v>
      </c>
      <c r="G136" s="13"/>
      <c r="H136" s="190">
        <v>-12.808999999999999</v>
      </c>
      <c r="I136" s="191"/>
      <c r="J136" s="13"/>
      <c r="K136" s="13"/>
      <c r="L136" s="186"/>
      <c r="M136" s="192"/>
      <c r="N136" s="193"/>
      <c r="O136" s="193"/>
      <c r="P136" s="193"/>
      <c r="Q136" s="193"/>
      <c r="R136" s="193"/>
      <c r="S136" s="193"/>
      <c r="T136" s="19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8" t="s">
        <v>174</v>
      </c>
      <c r="AU136" s="188" t="s">
        <v>172</v>
      </c>
      <c r="AV136" s="13" t="s">
        <v>172</v>
      </c>
      <c r="AW136" s="13" t="s">
        <v>30</v>
      </c>
      <c r="AX136" s="13" t="s">
        <v>74</v>
      </c>
      <c r="AY136" s="188" t="s">
        <v>164</v>
      </c>
    </row>
    <row r="137" s="13" customFormat="1">
      <c r="A137" s="13"/>
      <c r="B137" s="186"/>
      <c r="C137" s="13"/>
      <c r="D137" s="187" t="s">
        <v>174</v>
      </c>
      <c r="E137" s="188" t="s">
        <v>1</v>
      </c>
      <c r="F137" s="189" t="s">
        <v>184</v>
      </c>
      <c r="G137" s="13"/>
      <c r="H137" s="190">
        <v>-1.845</v>
      </c>
      <c r="I137" s="191"/>
      <c r="J137" s="13"/>
      <c r="K137" s="13"/>
      <c r="L137" s="186"/>
      <c r="M137" s="192"/>
      <c r="N137" s="193"/>
      <c r="O137" s="193"/>
      <c r="P137" s="193"/>
      <c r="Q137" s="193"/>
      <c r="R137" s="193"/>
      <c r="S137" s="193"/>
      <c r="T137" s="19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8" t="s">
        <v>174</v>
      </c>
      <c r="AU137" s="188" t="s">
        <v>172</v>
      </c>
      <c r="AV137" s="13" t="s">
        <v>172</v>
      </c>
      <c r="AW137" s="13" t="s">
        <v>30</v>
      </c>
      <c r="AX137" s="13" t="s">
        <v>74</v>
      </c>
      <c r="AY137" s="188" t="s">
        <v>164</v>
      </c>
    </row>
    <row r="138" s="13" customFormat="1">
      <c r="A138" s="13"/>
      <c r="B138" s="186"/>
      <c r="C138" s="13"/>
      <c r="D138" s="187" t="s">
        <v>174</v>
      </c>
      <c r="E138" s="188" t="s">
        <v>1</v>
      </c>
      <c r="F138" s="189" t="s">
        <v>428</v>
      </c>
      <c r="G138" s="13"/>
      <c r="H138" s="190">
        <v>6.7080000000000002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174</v>
      </c>
      <c r="AU138" s="188" t="s">
        <v>172</v>
      </c>
      <c r="AV138" s="13" t="s">
        <v>172</v>
      </c>
      <c r="AW138" s="13" t="s">
        <v>30</v>
      </c>
      <c r="AX138" s="13" t="s">
        <v>74</v>
      </c>
      <c r="AY138" s="188" t="s">
        <v>164</v>
      </c>
    </row>
    <row r="139" s="14" customFormat="1">
      <c r="A139" s="14"/>
      <c r="B139" s="195"/>
      <c r="C139" s="14"/>
      <c r="D139" s="187" t="s">
        <v>174</v>
      </c>
      <c r="E139" s="196" t="s">
        <v>1</v>
      </c>
      <c r="F139" s="197" t="s">
        <v>176</v>
      </c>
      <c r="G139" s="14"/>
      <c r="H139" s="198">
        <v>64.531000000000006</v>
      </c>
      <c r="I139" s="199"/>
      <c r="J139" s="14"/>
      <c r="K139" s="14"/>
      <c r="L139" s="195"/>
      <c r="M139" s="200"/>
      <c r="N139" s="201"/>
      <c r="O139" s="201"/>
      <c r="P139" s="201"/>
      <c r="Q139" s="201"/>
      <c r="R139" s="201"/>
      <c r="S139" s="201"/>
      <c r="T139" s="20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6" t="s">
        <v>174</v>
      </c>
      <c r="AU139" s="196" t="s">
        <v>172</v>
      </c>
      <c r="AV139" s="14" t="s">
        <v>177</v>
      </c>
      <c r="AW139" s="14" t="s">
        <v>30</v>
      </c>
      <c r="AX139" s="14" t="s">
        <v>74</v>
      </c>
      <c r="AY139" s="196" t="s">
        <v>164</v>
      </c>
    </row>
    <row r="140" s="15" customFormat="1">
      <c r="A140" s="15"/>
      <c r="B140" s="203"/>
      <c r="C140" s="15"/>
      <c r="D140" s="187" t="s">
        <v>174</v>
      </c>
      <c r="E140" s="204" t="s">
        <v>1</v>
      </c>
      <c r="F140" s="205" t="s">
        <v>178</v>
      </c>
      <c r="G140" s="15"/>
      <c r="H140" s="206">
        <v>64.531000000000006</v>
      </c>
      <c r="I140" s="207"/>
      <c r="J140" s="15"/>
      <c r="K140" s="15"/>
      <c r="L140" s="203"/>
      <c r="M140" s="208"/>
      <c r="N140" s="209"/>
      <c r="O140" s="209"/>
      <c r="P140" s="209"/>
      <c r="Q140" s="209"/>
      <c r="R140" s="209"/>
      <c r="S140" s="209"/>
      <c r="T140" s="210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04" t="s">
        <v>174</v>
      </c>
      <c r="AU140" s="204" t="s">
        <v>172</v>
      </c>
      <c r="AV140" s="15" t="s">
        <v>171</v>
      </c>
      <c r="AW140" s="15" t="s">
        <v>30</v>
      </c>
      <c r="AX140" s="15" t="s">
        <v>82</v>
      </c>
      <c r="AY140" s="204" t="s">
        <v>164</v>
      </c>
    </row>
    <row r="141" s="12" customFormat="1" ht="22.8" customHeight="1">
      <c r="A141" s="12"/>
      <c r="B141" s="158"/>
      <c r="C141" s="12"/>
      <c r="D141" s="159" t="s">
        <v>73</v>
      </c>
      <c r="E141" s="169" t="s">
        <v>229</v>
      </c>
      <c r="F141" s="169" t="s">
        <v>230</v>
      </c>
      <c r="G141" s="12"/>
      <c r="H141" s="12"/>
      <c r="I141" s="161"/>
      <c r="J141" s="170">
        <f>BK141</f>
        <v>0</v>
      </c>
      <c r="K141" s="12"/>
      <c r="L141" s="158"/>
      <c r="M141" s="163"/>
      <c r="N141" s="164"/>
      <c r="O141" s="164"/>
      <c r="P141" s="165">
        <f>P142</f>
        <v>0</v>
      </c>
      <c r="Q141" s="164"/>
      <c r="R141" s="165">
        <f>R142</f>
        <v>0</v>
      </c>
      <c r="S141" s="164"/>
      <c r="T141" s="166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9" t="s">
        <v>82</v>
      </c>
      <c r="AT141" s="167" t="s">
        <v>73</v>
      </c>
      <c r="AU141" s="167" t="s">
        <v>82</v>
      </c>
      <c r="AY141" s="159" t="s">
        <v>164</v>
      </c>
      <c r="BK141" s="168">
        <f>BK142</f>
        <v>0</v>
      </c>
    </row>
    <row r="142" s="2" customFormat="1" ht="24.15" customHeight="1">
      <c r="A142" s="37"/>
      <c r="B142" s="171"/>
      <c r="C142" s="172" t="s">
        <v>177</v>
      </c>
      <c r="D142" s="172" t="s">
        <v>167</v>
      </c>
      <c r="E142" s="173" t="s">
        <v>231</v>
      </c>
      <c r="F142" s="174" t="s">
        <v>232</v>
      </c>
      <c r="G142" s="175" t="s">
        <v>194</v>
      </c>
      <c r="H142" s="176">
        <v>0.28699999999999998</v>
      </c>
      <c r="I142" s="177"/>
      <c r="J142" s="178">
        <f>ROUND(I142*H142,2)</f>
        <v>0</v>
      </c>
      <c r="K142" s="179"/>
      <c r="L142" s="38"/>
      <c r="M142" s="180" t="s">
        <v>1</v>
      </c>
      <c r="N142" s="181" t="s">
        <v>40</v>
      </c>
      <c r="O142" s="76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171</v>
      </c>
      <c r="AT142" s="184" t="s">
        <v>167</v>
      </c>
      <c r="AU142" s="184" t="s">
        <v>172</v>
      </c>
      <c r="AY142" s="18" t="s">
        <v>164</v>
      </c>
      <c r="BE142" s="185">
        <f>IF(N142="základná",J142,0)</f>
        <v>0</v>
      </c>
      <c r="BF142" s="185">
        <f>IF(N142="znížená",J142,0)</f>
        <v>0</v>
      </c>
      <c r="BG142" s="185">
        <f>IF(N142="zákl. prenesená",J142,0)</f>
        <v>0</v>
      </c>
      <c r="BH142" s="185">
        <f>IF(N142="zníž. prenesená",J142,0)</f>
        <v>0</v>
      </c>
      <c r="BI142" s="185">
        <f>IF(N142="nulová",J142,0)</f>
        <v>0</v>
      </c>
      <c r="BJ142" s="18" t="s">
        <v>172</v>
      </c>
      <c r="BK142" s="185">
        <f>ROUND(I142*H142,2)</f>
        <v>0</v>
      </c>
      <c r="BL142" s="18" t="s">
        <v>171</v>
      </c>
      <c r="BM142" s="184" t="s">
        <v>233</v>
      </c>
    </row>
    <row r="143" s="12" customFormat="1" ht="25.92" customHeight="1">
      <c r="A143" s="12"/>
      <c r="B143" s="158"/>
      <c r="C143" s="12"/>
      <c r="D143" s="159" t="s">
        <v>73</v>
      </c>
      <c r="E143" s="160" t="s">
        <v>234</v>
      </c>
      <c r="F143" s="160" t="s">
        <v>235</v>
      </c>
      <c r="G143" s="12"/>
      <c r="H143" s="12"/>
      <c r="I143" s="161"/>
      <c r="J143" s="162">
        <f>BK143</f>
        <v>0</v>
      </c>
      <c r="K143" s="12"/>
      <c r="L143" s="158"/>
      <c r="M143" s="163"/>
      <c r="N143" s="164"/>
      <c r="O143" s="164"/>
      <c r="P143" s="165">
        <f>P144+P149+P151+P166+P194</f>
        <v>0</v>
      </c>
      <c r="Q143" s="164"/>
      <c r="R143" s="165">
        <f>R144+R149+R151+R166+R194</f>
        <v>0.26097083999999998</v>
      </c>
      <c r="S143" s="164"/>
      <c r="T143" s="166">
        <f>T144+T149+T151+T166+T194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9" t="s">
        <v>172</v>
      </c>
      <c r="AT143" s="167" t="s">
        <v>73</v>
      </c>
      <c r="AU143" s="167" t="s">
        <v>74</v>
      </c>
      <c r="AY143" s="159" t="s">
        <v>164</v>
      </c>
      <c r="BK143" s="168">
        <f>BK144+BK149+BK151+BK166+BK194</f>
        <v>0</v>
      </c>
    </row>
    <row r="144" s="12" customFormat="1" ht="22.8" customHeight="1">
      <c r="A144" s="12"/>
      <c r="B144" s="158"/>
      <c r="C144" s="12"/>
      <c r="D144" s="159" t="s">
        <v>73</v>
      </c>
      <c r="E144" s="169" t="s">
        <v>376</v>
      </c>
      <c r="F144" s="169" t="s">
        <v>377</v>
      </c>
      <c r="G144" s="12"/>
      <c r="H144" s="12"/>
      <c r="I144" s="161"/>
      <c r="J144" s="170">
        <f>BK144</f>
        <v>0</v>
      </c>
      <c r="K144" s="12"/>
      <c r="L144" s="158"/>
      <c r="M144" s="163"/>
      <c r="N144" s="164"/>
      <c r="O144" s="164"/>
      <c r="P144" s="165">
        <f>SUM(P145:P148)</f>
        <v>0</v>
      </c>
      <c r="Q144" s="164"/>
      <c r="R144" s="165">
        <f>SUM(R145:R148)</f>
        <v>0</v>
      </c>
      <c r="S144" s="164"/>
      <c r="T144" s="166">
        <f>SUM(T145:T148)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9" t="s">
        <v>172</v>
      </c>
      <c r="AT144" s="167" t="s">
        <v>73</v>
      </c>
      <c r="AU144" s="167" t="s">
        <v>82</v>
      </c>
      <c r="AY144" s="159" t="s">
        <v>164</v>
      </c>
      <c r="BK144" s="168">
        <f>SUM(BK145:BK148)</f>
        <v>0</v>
      </c>
    </row>
    <row r="145" s="2" customFormat="1" ht="24.15" customHeight="1">
      <c r="A145" s="37"/>
      <c r="B145" s="171"/>
      <c r="C145" s="172" t="s">
        <v>171</v>
      </c>
      <c r="D145" s="172" t="s">
        <v>167</v>
      </c>
      <c r="E145" s="173" t="s">
        <v>378</v>
      </c>
      <c r="F145" s="174" t="s">
        <v>379</v>
      </c>
      <c r="G145" s="175" t="s">
        <v>170</v>
      </c>
      <c r="H145" s="176">
        <v>14.880000000000001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40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120</v>
      </c>
      <c r="AT145" s="184" t="s">
        <v>167</v>
      </c>
      <c r="AU145" s="184" t="s">
        <v>172</v>
      </c>
      <c r="AY145" s="18" t="s">
        <v>164</v>
      </c>
      <c r="BE145" s="185">
        <f>IF(N145="základná",J145,0)</f>
        <v>0</v>
      </c>
      <c r="BF145" s="185">
        <f>IF(N145="znížená",J145,0)</f>
        <v>0</v>
      </c>
      <c r="BG145" s="185">
        <f>IF(N145="zákl. prenesená",J145,0)</f>
        <v>0</v>
      </c>
      <c r="BH145" s="185">
        <f>IF(N145="zníž. prenesená",J145,0)</f>
        <v>0</v>
      </c>
      <c r="BI145" s="185">
        <f>IF(N145="nulová",J145,0)</f>
        <v>0</v>
      </c>
      <c r="BJ145" s="18" t="s">
        <v>172</v>
      </c>
      <c r="BK145" s="185">
        <f>ROUND(I145*H145,2)</f>
        <v>0</v>
      </c>
      <c r="BL145" s="18" t="s">
        <v>120</v>
      </c>
      <c r="BM145" s="184" t="s">
        <v>526</v>
      </c>
    </row>
    <row r="146" s="13" customFormat="1">
      <c r="A146" s="13"/>
      <c r="B146" s="186"/>
      <c r="C146" s="13"/>
      <c r="D146" s="187" t="s">
        <v>174</v>
      </c>
      <c r="E146" s="188" t="s">
        <v>1</v>
      </c>
      <c r="F146" s="189" t="s">
        <v>490</v>
      </c>
      <c r="G146" s="13"/>
      <c r="H146" s="190">
        <v>14.880000000000001</v>
      </c>
      <c r="I146" s="191"/>
      <c r="J146" s="13"/>
      <c r="K146" s="13"/>
      <c r="L146" s="186"/>
      <c r="M146" s="192"/>
      <c r="N146" s="193"/>
      <c r="O146" s="193"/>
      <c r="P146" s="193"/>
      <c r="Q146" s="193"/>
      <c r="R146" s="193"/>
      <c r="S146" s="193"/>
      <c r="T146" s="19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8" t="s">
        <v>174</v>
      </c>
      <c r="AU146" s="188" t="s">
        <v>172</v>
      </c>
      <c r="AV146" s="13" t="s">
        <v>172</v>
      </c>
      <c r="AW146" s="13" t="s">
        <v>30</v>
      </c>
      <c r="AX146" s="13" t="s">
        <v>74</v>
      </c>
      <c r="AY146" s="188" t="s">
        <v>164</v>
      </c>
    </row>
    <row r="147" s="14" customFormat="1">
      <c r="A147" s="14"/>
      <c r="B147" s="195"/>
      <c r="C147" s="14"/>
      <c r="D147" s="187" t="s">
        <v>174</v>
      </c>
      <c r="E147" s="196" t="s">
        <v>1</v>
      </c>
      <c r="F147" s="197" t="s">
        <v>323</v>
      </c>
      <c r="G147" s="14"/>
      <c r="H147" s="198">
        <v>14.880000000000001</v>
      </c>
      <c r="I147" s="199"/>
      <c r="J147" s="14"/>
      <c r="K147" s="14"/>
      <c r="L147" s="195"/>
      <c r="M147" s="200"/>
      <c r="N147" s="201"/>
      <c r="O147" s="201"/>
      <c r="P147" s="201"/>
      <c r="Q147" s="201"/>
      <c r="R147" s="201"/>
      <c r="S147" s="201"/>
      <c r="T147" s="20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6" t="s">
        <v>174</v>
      </c>
      <c r="AU147" s="196" t="s">
        <v>172</v>
      </c>
      <c r="AV147" s="14" t="s">
        <v>177</v>
      </c>
      <c r="AW147" s="14" t="s">
        <v>30</v>
      </c>
      <c r="AX147" s="14" t="s">
        <v>74</v>
      </c>
      <c r="AY147" s="196" t="s">
        <v>164</v>
      </c>
    </row>
    <row r="148" s="15" customFormat="1">
      <c r="A148" s="15"/>
      <c r="B148" s="203"/>
      <c r="C148" s="15"/>
      <c r="D148" s="187" t="s">
        <v>174</v>
      </c>
      <c r="E148" s="204" t="s">
        <v>1</v>
      </c>
      <c r="F148" s="205" t="s">
        <v>178</v>
      </c>
      <c r="G148" s="15"/>
      <c r="H148" s="206">
        <v>14.880000000000001</v>
      </c>
      <c r="I148" s="207"/>
      <c r="J148" s="15"/>
      <c r="K148" s="15"/>
      <c r="L148" s="203"/>
      <c r="M148" s="208"/>
      <c r="N148" s="209"/>
      <c r="O148" s="209"/>
      <c r="P148" s="209"/>
      <c r="Q148" s="209"/>
      <c r="R148" s="209"/>
      <c r="S148" s="209"/>
      <c r="T148" s="210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04" t="s">
        <v>174</v>
      </c>
      <c r="AU148" s="204" t="s">
        <v>172</v>
      </c>
      <c r="AV148" s="15" t="s">
        <v>171</v>
      </c>
      <c r="AW148" s="15" t="s">
        <v>30</v>
      </c>
      <c r="AX148" s="15" t="s">
        <v>82</v>
      </c>
      <c r="AY148" s="204" t="s">
        <v>164</v>
      </c>
    </row>
    <row r="149" s="12" customFormat="1" ht="22.8" customHeight="1">
      <c r="A149" s="12"/>
      <c r="B149" s="158"/>
      <c r="C149" s="12"/>
      <c r="D149" s="159" t="s">
        <v>73</v>
      </c>
      <c r="E149" s="169" t="s">
        <v>381</v>
      </c>
      <c r="F149" s="169" t="s">
        <v>382</v>
      </c>
      <c r="G149" s="12"/>
      <c r="H149" s="12"/>
      <c r="I149" s="161"/>
      <c r="J149" s="170">
        <f>BK149</f>
        <v>0</v>
      </c>
      <c r="K149" s="12"/>
      <c r="L149" s="158"/>
      <c r="M149" s="163"/>
      <c r="N149" s="164"/>
      <c r="O149" s="164"/>
      <c r="P149" s="165">
        <f>P150</f>
        <v>0</v>
      </c>
      <c r="Q149" s="164"/>
      <c r="R149" s="165">
        <f>R150</f>
        <v>8.0000000000000007E-05</v>
      </c>
      <c r="S149" s="164"/>
      <c r="T149" s="166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9" t="s">
        <v>172</v>
      </c>
      <c r="AT149" s="167" t="s">
        <v>73</v>
      </c>
      <c r="AU149" s="167" t="s">
        <v>82</v>
      </c>
      <c r="AY149" s="159" t="s">
        <v>164</v>
      </c>
      <c r="BK149" s="168">
        <f>BK150</f>
        <v>0</v>
      </c>
    </row>
    <row r="150" s="2" customFormat="1" ht="14.4" customHeight="1">
      <c r="A150" s="37"/>
      <c r="B150" s="171"/>
      <c r="C150" s="172" t="s">
        <v>196</v>
      </c>
      <c r="D150" s="172" t="s">
        <v>167</v>
      </c>
      <c r="E150" s="173" t="s">
        <v>383</v>
      </c>
      <c r="F150" s="174" t="s">
        <v>384</v>
      </c>
      <c r="G150" s="175" t="s">
        <v>385</v>
      </c>
      <c r="H150" s="176">
        <v>2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40</v>
      </c>
      <c r="O150" s="76"/>
      <c r="P150" s="182">
        <f>O150*H150</f>
        <v>0</v>
      </c>
      <c r="Q150" s="182">
        <v>4.0000000000000003E-05</v>
      </c>
      <c r="R150" s="182">
        <f>Q150*H150</f>
        <v>8.0000000000000007E-05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120</v>
      </c>
      <c r="AT150" s="184" t="s">
        <v>167</v>
      </c>
      <c r="AU150" s="184" t="s">
        <v>172</v>
      </c>
      <c r="AY150" s="18" t="s">
        <v>164</v>
      </c>
      <c r="BE150" s="185">
        <f>IF(N150="základná",J150,0)</f>
        <v>0</v>
      </c>
      <c r="BF150" s="185">
        <f>IF(N150="znížená",J150,0)</f>
        <v>0</v>
      </c>
      <c r="BG150" s="185">
        <f>IF(N150="zákl. prenesená",J150,0)</f>
        <v>0</v>
      </c>
      <c r="BH150" s="185">
        <f>IF(N150="zníž. prenesená",J150,0)</f>
        <v>0</v>
      </c>
      <c r="BI150" s="185">
        <f>IF(N150="nulová",J150,0)</f>
        <v>0</v>
      </c>
      <c r="BJ150" s="18" t="s">
        <v>172</v>
      </c>
      <c r="BK150" s="185">
        <f>ROUND(I150*H150,2)</f>
        <v>0</v>
      </c>
      <c r="BL150" s="18" t="s">
        <v>120</v>
      </c>
      <c r="BM150" s="184" t="s">
        <v>527</v>
      </c>
    </row>
    <row r="151" s="12" customFormat="1" ht="22.8" customHeight="1">
      <c r="A151" s="12"/>
      <c r="B151" s="158"/>
      <c r="C151" s="12"/>
      <c r="D151" s="159" t="s">
        <v>73</v>
      </c>
      <c r="E151" s="169" t="s">
        <v>271</v>
      </c>
      <c r="F151" s="169" t="s">
        <v>272</v>
      </c>
      <c r="G151" s="12"/>
      <c r="H151" s="12"/>
      <c r="I151" s="161"/>
      <c r="J151" s="170">
        <f>BK151</f>
        <v>0</v>
      </c>
      <c r="K151" s="12"/>
      <c r="L151" s="158"/>
      <c r="M151" s="163"/>
      <c r="N151" s="164"/>
      <c r="O151" s="164"/>
      <c r="P151" s="165">
        <f>SUM(P152:P165)</f>
        <v>0</v>
      </c>
      <c r="Q151" s="164"/>
      <c r="R151" s="165">
        <f>SUM(R152:R165)</f>
        <v>0.19136634</v>
      </c>
      <c r="S151" s="164"/>
      <c r="T151" s="166">
        <f>SUM(T152:T165)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59" t="s">
        <v>172</v>
      </c>
      <c r="AT151" s="167" t="s">
        <v>73</v>
      </c>
      <c r="AU151" s="167" t="s">
        <v>82</v>
      </c>
      <c r="AY151" s="159" t="s">
        <v>164</v>
      </c>
      <c r="BK151" s="168">
        <f>SUM(BK152:BK165)</f>
        <v>0</v>
      </c>
    </row>
    <row r="152" s="2" customFormat="1" ht="14.4" customHeight="1">
      <c r="A152" s="37"/>
      <c r="B152" s="171"/>
      <c r="C152" s="172" t="s">
        <v>165</v>
      </c>
      <c r="D152" s="172" t="s">
        <v>167</v>
      </c>
      <c r="E152" s="173" t="s">
        <v>274</v>
      </c>
      <c r="F152" s="174" t="s">
        <v>275</v>
      </c>
      <c r="G152" s="175" t="s">
        <v>276</v>
      </c>
      <c r="H152" s="176">
        <v>29.675999999999998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40</v>
      </c>
      <c r="O152" s="76"/>
      <c r="P152" s="182">
        <f>O152*H152</f>
        <v>0</v>
      </c>
      <c r="Q152" s="182">
        <v>4.0000000000000003E-05</v>
      </c>
      <c r="R152" s="182">
        <f>Q152*H152</f>
        <v>0.0011870400000000001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120</v>
      </c>
      <c r="AT152" s="184" t="s">
        <v>167</v>
      </c>
      <c r="AU152" s="184" t="s">
        <v>172</v>
      </c>
      <c r="AY152" s="18" t="s">
        <v>164</v>
      </c>
      <c r="BE152" s="185">
        <f>IF(N152="základná",J152,0)</f>
        <v>0</v>
      </c>
      <c r="BF152" s="185">
        <f>IF(N152="znížená",J152,0)</f>
        <v>0</v>
      </c>
      <c r="BG152" s="185">
        <f>IF(N152="zákl. prenesená",J152,0)</f>
        <v>0</v>
      </c>
      <c r="BH152" s="185">
        <f>IF(N152="zníž. prenesená",J152,0)</f>
        <v>0</v>
      </c>
      <c r="BI152" s="185">
        <f>IF(N152="nulová",J152,0)</f>
        <v>0</v>
      </c>
      <c r="BJ152" s="18" t="s">
        <v>172</v>
      </c>
      <c r="BK152" s="185">
        <f>ROUND(I152*H152,2)</f>
        <v>0</v>
      </c>
      <c r="BL152" s="18" t="s">
        <v>120</v>
      </c>
      <c r="BM152" s="184" t="s">
        <v>277</v>
      </c>
    </row>
    <row r="153" s="13" customFormat="1">
      <c r="A153" s="13"/>
      <c r="B153" s="186"/>
      <c r="C153" s="13"/>
      <c r="D153" s="187" t="s">
        <v>174</v>
      </c>
      <c r="E153" s="188" t="s">
        <v>1</v>
      </c>
      <c r="F153" s="189" t="s">
        <v>491</v>
      </c>
      <c r="G153" s="13"/>
      <c r="H153" s="190">
        <v>28.776</v>
      </c>
      <c r="I153" s="191"/>
      <c r="J153" s="13"/>
      <c r="K153" s="13"/>
      <c r="L153" s="186"/>
      <c r="M153" s="192"/>
      <c r="N153" s="193"/>
      <c r="O153" s="193"/>
      <c r="P153" s="193"/>
      <c r="Q153" s="193"/>
      <c r="R153" s="193"/>
      <c r="S153" s="193"/>
      <c r="T153" s="19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8" t="s">
        <v>174</v>
      </c>
      <c r="AU153" s="188" t="s">
        <v>172</v>
      </c>
      <c r="AV153" s="13" t="s">
        <v>172</v>
      </c>
      <c r="AW153" s="13" t="s">
        <v>30</v>
      </c>
      <c r="AX153" s="13" t="s">
        <v>74</v>
      </c>
      <c r="AY153" s="188" t="s">
        <v>164</v>
      </c>
    </row>
    <row r="154" s="13" customFormat="1">
      <c r="A154" s="13"/>
      <c r="B154" s="186"/>
      <c r="C154" s="13"/>
      <c r="D154" s="187" t="s">
        <v>174</v>
      </c>
      <c r="E154" s="188" t="s">
        <v>1</v>
      </c>
      <c r="F154" s="189" t="s">
        <v>279</v>
      </c>
      <c r="G154" s="13"/>
      <c r="H154" s="190">
        <v>0.80000000000000004</v>
      </c>
      <c r="I154" s="191"/>
      <c r="J154" s="13"/>
      <c r="K154" s="13"/>
      <c r="L154" s="186"/>
      <c r="M154" s="192"/>
      <c r="N154" s="193"/>
      <c r="O154" s="193"/>
      <c r="P154" s="193"/>
      <c r="Q154" s="193"/>
      <c r="R154" s="193"/>
      <c r="S154" s="193"/>
      <c r="T154" s="19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8" t="s">
        <v>174</v>
      </c>
      <c r="AU154" s="188" t="s">
        <v>172</v>
      </c>
      <c r="AV154" s="13" t="s">
        <v>172</v>
      </c>
      <c r="AW154" s="13" t="s">
        <v>30</v>
      </c>
      <c r="AX154" s="13" t="s">
        <v>74</v>
      </c>
      <c r="AY154" s="188" t="s">
        <v>164</v>
      </c>
    </row>
    <row r="155" s="13" customFormat="1">
      <c r="A155" s="13"/>
      <c r="B155" s="186"/>
      <c r="C155" s="13"/>
      <c r="D155" s="187" t="s">
        <v>174</v>
      </c>
      <c r="E155" s="188" t="s">
        <v>1</v>
      </c>
      <c r="F155" s="189" t="s">
        <v>432</v>
      </c>
      <c r="G155" s="13"/>
      <c r="H155" s="190">
        <v>1</v>
      </c>
      <c r="I155" s="191"/>
      <c r="J155" s="13"/>
      <c r="K155" s="13"/>
      <c r="L155" s="186"/>
      <c r="M155" s="192"/>
      <c r="N155" s="193"/>
      <c r="O155" s="193"/>
      <c r="P155" s="193"/>
      <c r="Q155" s="193"/>
      <c r="R155" s="193"/>
      <c r="S155" s="193"/>
      <c r="T155" s="19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8" t="s">
        <v>174</v>
      </c>
      <c r="AU155" s="188" t="s">
        <v>172</v>
      </c>
      <c r="AV155" s="13" t="s">
        <v>172</v>
      </c>
      <c r="AW155" s="13" t="s">
        <v>30</v>
      </c>
      <c r="AX155" s="13" t="s">
        <v>74</v>
      </c>
      <c r="AY155" s="188" t="s">
        <v>164</v>
      </c>
    </row>
    <row r="156" s="13" customFormat="1">
      <c r="A156" s="13"/>
      <c r="B156" s="186"/>
      <c r="C156" s="13"/>
      <c r="D156" s="187" t="s">
        <v>174</v>
      </c>
      <c r="E156" s="188" t="s">
        <v>1</v>
      </c>
      <c r="F156" s="189" t="s">
        <v>281</v>
      </c>
      <c r="G156" s="13"/>
      <c r="H156" s="190">
        <v>-0.90000000000000002</v>
      </c>
      <c r="I156" s="191"/>
      <c r="J156" s="13"/>
      <c r="K156" s="13"/>
      <c r="L156" s="186"/>
      <c r="M156" s="192"/>
      <c r="N156" s="193"/>
      <c r="O156" s="193"/>
      <c r="P156" s="193"/>
      <c r="Q156" s="193"/>
      <c r="R156" s="193"/>
      <c r="S156" s="193"/>
      <c r="T156" s="19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8" t="s">
        <v>174</v>
      </c>
      <c r="AU156" s="188" t="s">
        <v>172</v>
      </c>
      <c r="AV156" s="13" t="s">
        <v>172</v>
      </c>
      <c r="AW156" s="13" t="s">
        <v>30</v>
      </c>
      <c r="AX156" s="13" t="s">
        <v>74</v>
      </c>
      <c r="AY156" s="188" t="s">
        <v>164</v>
      </c>
    </row>
    <row r="157" s="14" customFormat="1">
      <c r="A157" s="14"/>
      <c r="B157" s="195"/>
      <c r="C157" s="14"/>
      <c r="D157" s="187" t="s">
        <v>174</v>
      </c>
      <c r="E157" s="196" t="s">
        <v>1</v>
      </c>
      <c r="F157" s="197" t="s">
        <v>176</v>
      </c>
      <c r="G157" s="14"/>
      <c r="H157" s="198">
        <v>29.676000000000002</v>
      </c>
      <c r="I157" s="199"/>
      <c r="J157" s="14"/>
      <c r="K157" s="14"/>
      <c r="L157" s="195"/>
      <c r="M157" s="200"/>
      <c r="N157" s="201"/>
      <c r="O157" s="201"/>
      <c r="P157" s="201"/>
      <c r="Q157" s="201"/>
      <c r="R157" s="201"/>
      <c r="S157" s="201"/>
      <c r="T157" s="20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6" t="s">
        <v>174</v>
      </c>
      <c r="AU157" s="196" t="s">
        <v>172</v>
      </c>
      <c r="AV157" s="14" t="s">
        <v>177</v>
      </c>
      <c r="AW157" s="14" t="s">
        <v>30</v>
      </c>
      <c r="AX157" s="14" t="s">
        <v>74</v>
      </c>
      <c r="AY157" s="196" t="s">
        <v>164</v>
      </c>
    </row>
    <row r="158" s="15" customFormat="1">
      <c r="A158" s="15"/>
      <c r="B158" s="203"/>
      <c r="C158" s="15"/>
      <c r="D158" s="187" t="s">
        <v>174</v>
      </c>
      <c r="E158" s="204" t="s">
        <v>1</v>
      </c>
      <c r="F158" s="205" t="s">
        <v>178</v>
      </c>
      <c r="G158" s="15"/>
      <c r="H158" s="206">
        <v>29.676000000000002</v>
      </c>
      <c r="I158" s="207"/>
      <c r="J158" s="15"/>
      <c r="K158" s="15"/>
      <c r="L158" s="203"/>
      <c r="M158" s="208"/>
      <c r="N158" s="209"/>
      <c r="O158" s="209"/>
      <c r="P158" s="209"/>
      <c r="Q158" s="209"/>
      <c r="R158" s="209"/>
      <c r="S158" s="209"/>
      <c r="T158" s="210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04" t="s">
        <v>174</v>
      </c>
      <c r="AU158" s="204" t="s">
        <v>172</v>
      </c>
      <c r="AV158" s="15" t="s">
        <v>171</v>
      </c>
      <c r="AW158" s="15" t="s">
        <v>30</v>
      </c>
      <c r="AX158" s="15" t="s">
        <v>82</v>
      </c>
      <c r="AY158" s="204" t="s">
        <v>164</v>
      </c>
    </row>
    <row r="159" s="2" customFormat="1" ht="14.4" customHeight="1">
      <c r="A159" s="37"/>
      <c r="B159" s="171"/>
      <c r="C159" s="211" t="s">
        <v>203</v>
      </c>
      <c r="D159" s="211" t="s">
        <v>245</v>
      </c>
      <c r="E159" s="212" t="s">
        <v>283</v>
      </c>
      <c r="F159" s="213" t="s">
        <v>284</v>
      </c>
      <c r="G159" s="214" t="s">
        <v>170</v>
      </c>
      <c r="H159" s="215">
        <v>3.0270000000000001</v>
      </c>
      <c r="I159" s="216"/>
      <c r="J159" s="217">
        <f>ROUND(I159*H159,2)</f>
        <v>0</v>
      </c>
      <c r="K159" s="218"/>
      <c r="L159" s="219"/>
      <c r="M159" s="220" t="s">
        <v>1</v>
      </c>
      <c r="N159" s="221" t="s">
        <v>40</v>
      </c>
      <c r="O159" s="76"/>
      <c r="P159" s="182">
        <f>O159*H159</f>
        <v>0</v>
      </c>
      <c r="Q159" s="182">
        <v>0.0030000000000000001</v>
      </c>
      <c r="R159" s="182">
        <f>Q159*H159</f>
        <v>0.0090810000000000005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248</v>
      </c>
      <c r="AT159" s="184" t="s">
        <v>245</v>
      </c>
      <c r="AU159" s="184" t="s">
        <v>172</v>
      </c>
      <c r="AY159" s="18" t="s">
        <v>164</v>
      </c>
      <c r="BE159" s="185">
        <f>IF(N159="základná",J159,0)</f>
        <v>0</v>
      </c>
      <c r="BF159" s="185">
        <f>IF(N159="znížená",J159,0)</f>
        <v>0</v>
      </c>
      <c r="BG159" s="185">
        <f>IF(N159="zákl. prenesená",J159,0)</f>
        <v>0</v>
      </c>
      <c r="BH159" s="185">
        <f>IF(N159="zníž. prenesená",J159,0)</f>
        <v>0</v>
      </c>
      <c r="BI159" s="185">
        <f>IF(N159="nulová",J159,0)</f>
        <v>0</v>
      </c>
      <c r="BJ159" s="18" t="s">
        <v>172</v>
      </c>
      <c r="BK159" s="185">
        <f>ROUND(I159*H159,2)</f>
        <v>0</v>
      </c>
      <c r="BL159" s="18" t="s">
        <v>120</v>
      </c>
      <c r="BM159" s="184" t="s">
        <v>285</v>
      </c>
    </row>
    <row r="160" s="13" customFormat="1">
      <c r="A160" s="13"/>
      <c r="B160" s="186"/>
      <c r="C160" s="13"/>
      <c r="D160" s="187" t="s">
        <v>174</v>
      </c>
      <c r="E160" s="13"/>
      <c r="F160" s="189" t="s">
        <v>492</v>
      </c>
      <c r="G160" s="13"/>
      <c r="H160" s="190">
        <v>3.0270000000000001</v>
      </c>
      <c r="I160" s="191"/>
      <c r="J160" s="13"/>
      <c r="K160" s="13"/>
      <c r="L160" s="186"/>
      <c r="M160" s="192"/>
      <c r="N160" s="193"/>
      <c r="O160" s="193"/>
      <c r="P160" s="193"/>
      <c r="Q160" s="193"/>
      <c r="R160" s="193"/>
      <c r="S160" s="193"/>
      <c r="T160" s="19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8" t="s">
        <v>174</v>
      </c>
      <c r="AU160" s="188" t="s">
        <v>172</v>
      </c>
      <c r="AV160" s="13" t="s">
        <v>172</v>
      </c>
      <c r="AW160" s="13" t="s">
        <v>3</v>
      </c>
      <c r="AX160" s="13" t="s">
        <v>82</v>
      </c>
      <c r="AY160" s="188" t="s">
        <v>164</v>
      </c>
    </row>
    <row r="161" s="2" customFormat="1" ht="24.15" customHeight="1">
      <c r="A161" s="37"/>
      <c r="B161" s="171"/>
      <c r="C161" s="172" t="s">
        <v>207</v>
      </c>
      <c r="D161" s="172" t="s">
        <v>167</v>
      </c>
      <c r="E161" s="173" t="s">
        <v>288</v>
      </c>
      <c r="F161" s="174" t="s">
        <v>289</v>
      </c>
      <c r="G161" s="175" t="s">
        <v>170</v>
      </c>
      <c r="H161" s="176">
        <v>53.420999999999999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40</v>
      </c>
      <c r="O161" s="76"/>
      <c r="P161" s="182">
        <f>O161*H161</f>
        <v>0</v>
      </c>
      <c r="Q161" s="182">
        <v>0.00029999999999999997</v>
      </c>
      <c r="R161" s="182">
        <f>Q161*H161</f>
        <v>0.016026299999999997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120</v>
      </c>
      <c r="AT161" s="184" t="s">
        <v>167</v>
      </c>
      <c r="AU161" s="184" t="s">
        <v>172</v>
      </c>
      <c r="AY161" s="18" t="s">
        <v>164</v>
      </c>
      <c r="BE161" s="185">
        <f>IF(N161="základná",J161,0)</f>
        <v>0</v>
      </c>
      <c r="BF161" s="185">
        <f>IF(N161="znížená",J161,0)</f>
        <v>0</v>
      </c>
      <c r="BG161" s="185">
        <f>IF(N161="zákl. prenesená",J161,0)</f>
        <v>0</v>
      </c>
      <c r="BH161" s="185">
        <f>IF(N161="zníž. prenesená",J161,0)</f>
        <v>0</v>
      </c>
      <c r="BI161" s="185">
        <f>IF(N161="nulová",J161,0)</f>
        <v>0</v>
      </c>
      <c r="BJ161" s="18" t="s">
        <v>172</v>
      </c>
      <c r="BK161" s="185">
        <f>ROUND(I161*H161,2)</f>
        <v>0</v>
      </c>
      <c r="BL161" s="18" t="s">
        <v>120</v>
      </c>
      <c r="BM161" s="184" t="s">
        <v>290</v>
      </c>
    </row>
    <row r="162" s="2" customFormat="1" ht="14.4" customHeight="1">
      <c r="A162" s="37"/>
      <c r="B162" s="171"/>
      <c r="C162" s="211" t="s">
        <v>186</v>
      </c>
      <c r="D162" s="211" t="s">
        <v>245</v>
      </c>
      <c r="E162" s="212" t="s">
        <v>283</v>
      </c>
      <c r="F162" s="213" t="s">
        <v>284</v>
      </c>
      <c r="G162" s="214" t="s">
        <v>170</v>
      </c>
      <c r="H162" s="215">
        <v>55.024000000000001</v>
      </c>
      <c r="I162" s="216"/>
      <c r="J162" s="217">
        <f>ROUND(I162*H162,2)</f>
        <v>0</v>
      </c>
      <c r="K162" s="218"/>
      <c r="L162" s="219"/>
      <c r="M162" s="220" t="s">
        <v>1</v>
      </c>
      <c r="N162" s="221" t="s">
        <v>40</v>
      </c>
      <c r="O162" s="76"/>
      <c r="P162" s="182">
        <f>O162*H162</f>
        <v>0</v>
      </c>
      <c r="Q162" s="182">
        <v>0.0030000000000000001</v>
      </c>
      <c r="R162" s="182">
        <f>Q162*H162</f>
        <v>0.165072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248</v>
      </c>
      <c r="AT162" s="184" t="s">
        <v>245</v>
      </c>
      <c r="AU162" s="184" t="s">
        <v>172</v>
      </c>
      <c r="AY162" s="18" t="s">
        <v>164</v>
      </c>
      <c r="BE162" s="185">
        <f>IF(N162="základná",J162,0)</f>
        <v>0</v>
      </c>
      <c r="BF162" s="185">
        <f>IF(N162="znížená",J162,0)</f>
        <v>0</v>
      </c>
      <c r="BG162" s="185">
        <f>IF(N162="zákl. prenesená",J162,0)</f>
        <v>0</v>
      </c>
      <c r="BH162" s="185">
        <f>IF(N162="zníž. prenesená",J162,0)</f>
        <v>0</v>
      </c>
      <c r="BI162" s="185">
        <f>IF(N162="nulová",J162,0)</f>
        <v>0</v>
      </c>
      <c r="BJ162" s="18" t="s">
        <v>172</v>
      </c>
      <c r="BK162" s="185">
        <f>ROUND(I162*H162,2)</f>
        <v>0</v>
      </c>
      <c r="BL162" s="18" t="s">
        <v>120</v>
      </c>
      <c r="BM162" s="184" t="s">
        <v>292</v>
      </c>
    </row>
    <row r="163" s="13" customFormat="1">
      <c r="A163" s="13"/>
      <c r="B163" s="186"/>
      <c r="C163" s="13"/>
      <c r="D163" s="187" t="s">
        <v>174</v>
      </c>
      <c r="E163" s="13"/>
      <c r="F163" s="189" t="s">
        <v>493</v>
      </c>
      <c r="G163" s="13"/>
      <c r="H163" s="190">
        <v>55.024000000000001</v>
      </c>
      <c r="I163" s="191"/>
      <c r="J163" s="13"/>
      <c r="K163" s="13"/>
      <c r="L163" s="186"/>
      <c r="M163" s="192"/>
      <c r="N163" s="193"/>
      <c r="O163" s="193"/>
      <c r="P163" s="193"/>
      <c r="Q163" s="193"/>
      <c r="R163" s="193"/>
      <c r="S163" s="193"/>
      <c r="T163" s="19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8" t="s">
        <v>174</v>
      </c>
      <c r="AU163" s="188" t="s">
        <v>172</v>
      </c>
      <c r="AV163" s="13" t="s">
        <v>172</v>
      </c>
      <c r="AW163" s="13" t="s">
        <v>3</v>
      </c>
      <c r="AX163" s="13" t="s">
        <v>82</v>
      </c>
      <c r="AY163" s="188" t="s">
        <v>164</v>
      </c>
    </row>
    <row r="164" s="2" customFormat="1" ht="14.4" customHeight="1">
      <c r="A164" s="37"/>
      <c r="B164" s="171"/>
      <c r="C164" s="172" t="s">
        <v>102</v>
      </c>
      <c r="D164" s="172" t="s">
        <v>167</v>
      </c>
      <c r="E164" s="173" t="s">
        <v>295</v>
      </c>
      <c r="F164" s="174" t="s">
        <v>296</v>
      </c>
      <c r="G164" s="175" t="s">
        <v>170</v>
      </c>
      <c r="H164" s="176">
        <v>53.420999999999999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40</v>
      </c>
      <c r="O164" s="76"/>
      <c r="P164" s="182">
        <f>O164*H164</f>
        <v>0</v>
      </c>
      <c r="Q164" s="182">
        <v>0</v>
      </c>
      <c r="R164" s="182">
        <f>Q164*H164</f>
        <v>0</v>
      </c>
      <c r="S164" s="182">
        <v>0</v>
      </c>
      <c r="T164" s="18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120</v>
      </c>
      <c r="AT164" s="184" t="s">
        <v>167</v>
      </c>
      <c r="AU164" s="184" t="s">
        <v>172</v>
      </c>
      <c r="AY164" s="18" t="s">
        <v>164</v>
      </c>
      <c r="BE164" s="185">
        <f>IF(N164="základná",J164,0)</f>
        <v>0</v>
      </c>
      <c r="BF164" s="185">
        <f>IF(N164="znížená",J164,0)</f>
        <v>0</v>
      </c>
      <c r="BG164" s="185">
        <f>IF(N164="zákl. prenesená",J164,0)</f>
        <v>0</v>
      </c>
      <c r="BH164" s="185">
        <f>IF(N164="zníž. prenesená",J164,0)</f>
        <v>0</v>
      </c>
      <c r="BI164" s="185">
        <f>IF(N164="nulová",J164,0)</f>
        <v>0</v>
      </c>
      <c r="BJ164" s="18" t="s">
        <v>172</v>
      </c>
      <c r="BK164" s="185">
        <f>ROUND(I164*H164,2)</f>
        <v>0</v>
      </c>
      <c r="BL164" s="18" t="s">
        <v>120</v>
      </c>
      <c r="BM164" s="184" t="s">
        <v>297</v>
      </c>
    </row>
    <row r="165" s="2" customFormat="1" ht="24.15" customHeight="1">
      <c r="A165" s="37"/>
      <c r="B165" s="171"/>
      <c r="C165" s="172" t="s">
        <v>105</v>
      </c>
      <c r="D165" s="172" t="s">
        <v>167</v>
      </c>
      <c r="E165" s="173" t="s">
        <v>299</v>
      </c>
      <c r="F165" s="174" t="s">
        <v>300</v>
      </c>
      <c r="G165" s="175" t="s">
        <v>194</v>
      </c>
      <c r="H165" s="176">
        <v>0.191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40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120</v>
      </c>
      <c r="AT165" s="184" t="s">
        <v>167</v>
      </c>
      <c r="AU165" s="184" t="s">
        <v>172</v>
      </c>
      <c r="AY165" s="18" t="s">
        <v>164</v>
      </c>
      <c r="BE165" s="185">
        <f>IF(N165="základná",J165,0)</f>
        <v>0</v>
      </c>
      <c r="BF165" s="185">
        <f>IF(N165="znížená",J165,0)</f>
        <v>0</v>
      </c>
      <c r="BG165" s="185">
        <f>IF(N165="zákl. prenesená",J165,0)</f>
        <v>0</v>
      </c>
      <c r="BH165" s="185">
        <f>IF(N165="zníž. prenesená",J165,0)</f>
        <v>0</v>
      </c>
      <c r="BI165" s="185">
        <f>IF(N165="nulová",J165,0)</f>
        <v>0</v>
      </c>
      <c r="BJ165" s="18" t="s">
        <v>172</v>
      </c>
      <c r="BK165" s="185">
        <f>ROUND(I165*H165,2)</f>
        <v>0</v>
      </c>
      <c r="BL165" s="18" t="s">
        <v>120</v>
      </c>
      <c r="BM165" s="184" t="s">
        <v>301</v>
      </c>
    </row>
    <row r="166" s="12" customFormat="1" ht="22.8" customHeight="1">
      <c r="A166" s="12"/>
      <c r="B166" s="158"/>
      <c r="C166" s="12"/>
      <c r="D166" s="159" t="s">
        <v>73</v>
      </c>
      <c r="E166" s="169" t="s">
        <v>316</v>
      </c>
      <c r="F166" s="169" t="s">
        <v>317</v>
      </c>
      <c r="G166" s="12"/>
      <c r="H166" s="12"/>
      <c r="I166" s="161"/>
      <c r="J166" s="170">
        <f>BK166</f>
        <v>0</v>
      </c>
      <c r="K166" s="12"/>
      <c r="L166" s="158"/>
      <c r="M166" s="163"/>
      <c r="N166" s="164"/>
      <c r="O166" s="164"/>
      <c r="P166" s="165">
        <f>SUM(P167:P193)</f>
        <v>0</v>
      </c>
      <c r="Q166" s="164"/>
      <c r="R166" s="165">
        <f>SUM(R167:R193)</f>
        <v>0.050167900000000001</v>
      </c>
      <c r="S166" s="164"/>
      <c r="T166" s="166">
        <f>SUM(T167:T193)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59" t="s">
        <v>172</v>
      </c>
      <c r="AT166" s="167" t="s">
        <v>73</v>
      </c>
      <c r="AU166" s="167" t="s">
        <v>82</v>
      </c>
      <c r="AY166" s="159" t="s">
        <v>164</v>
      </c>
      <c r="BK166" s="168">
        <f>SUM(BK167:BK193)</f>
        <v>0</v>
      </c>
    </row>
    <row r="167" s="2" customFormat="1" ht="24.15" customHeight="1">
      <c r="A167" s="37"/>
      <c r="B167" s="171"/>
      <c r="C167" s="172" t="s">
        <v>108</v>
      </c>
      <c r="D167" s="172" t="s">
        <v>167</v>
      </c>
      <c r="E167" s="173" t="s">
        <v>319</v>
      </c>
      <c r="F167" s="174" t="s">
        <v>320</v>
      </c>
      <c r="G167" s="175" t="s">
        <v>170</v>
      </c>
      <c r="H167" s="176">
        <v>16.129999999999999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40</v>
      </c>
      <c r="O167" s="76"/>
      <c r="P167" s="182">
        <f>O167*H167</f>
        <v>0</v>
      </c>
      <c r="Q167" s="182">
        <v>0.00016000000000000001</v>
      </c>
      <c r="R167" s="182">
        <f>Q167*H167</f>
        <v>0.0025807999999999998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120</v>
      </c>
      <c r="AT167" s="184" t="s">
        <v>167</v>
      </c>
      <c r="AU167" s="184" t="s">
        <v>172</v>
      </c>
      <c r="AY167" s="18" t="s">
        <v>164</v>
      </c>
      <c r="BE167" s="185">
        <f>IF(N167="základná",J167,0)</f>
        <v>0</v>
      </c>
      <c r="BF167" s="185">
        <f>IF(N167="znížená",J167,0)</f>
        <v>0</v>
      </c>
      <c r="BG167" s="185">
        <f>IF(N167="zákl. prenesená",J167,0)</f>
        <v>0</v>
      </c>
      <c r="BH167" s="185">
        <f>IF(N167="zníž. prenesená",J167,0)</f>
        <v>0</v>
      </c>
      <c r="BI167" s="185">
        <f>IF(N167="nulová",J167,0)</f>
        <v>0</v>
      </c>
      <c r="BJ167" s="18" t="s">
        <v>172</v>
      </c>
      <c r="BK167" s="185">
        <f>ROUND(I167*H167,2)</f>
        <v>0</v>
      </c>
      <c r="BL167" s="18" t="s">
        <v>120</v>
      </c>
      <c r="BM167" s="184" t="s">
        <v>321</v>
      </c>
    </row>
    <row r="168" s="13" customFormat="1">
      <c r="A168" s="13"/>
      <c r="B168" s="186"/>
      <c r="C168" s="13"/>
      <c r="D168" s="187" t="s">
        <v>174</v>
      </c>
      <c r="E168" s="188" t="s">
        <v>1</v>
      </c>
      <c r="F168" s="189" t="s">
        <v>490</v>
      </c>
      <c r="G168" s="13"/>
      <c r="H168" s="190">
        <v>14.880000000000001</v>
      </c>
      <c r="I168" s="191"/>
      <c r="J168" s="13"/>
      <c r="K168" s="13"/>
      <c r="L168" s="186"/>
      <c r="M168" s="192"/>
      <c r="N168" s="193"/>
      <c r="O168" s="193"/>
      <c r="P168" s="193"/>
      <c r="Q168" s="193"/>
      <c r="R168" s="193"/>
      <c r="S168" s="193"/>
      <c r="T168" s="19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8" t="s">
        <v>174</v>
      </c>
      <c r="AU168" s="188" t="s">
        <v>172</v>
      </c>
      <c r="AV168" s="13" t="s">
        <v>172</v>
      </c>
      <c r="AW168" s="13" t="s">
        <v>30</v>
      </c>
      <c r="AX168" s="13" t="s">
        <v>74</v>
      </c>
      <c r="AY168" s="188" t="s">
        <v>164</v>
      </c>
    </row>
    <row r="169" s="14" customFormat="1">
      <c r="A169" s="14"/>
      <c r="B169" s="195"/>
      <c r="C169" s="14"/>
      <c r="D169" s="187" t="s">
        <v>174</v>
      </c>
      <c r="E169" s="196" t="s">
        <v>1</v>
      </c>
      <c r="F169" s="197" t="s">
        <v>323</v>
      </c>
      <c r="G169" s="14"/>
      <c r="H169" s="198">
        <v>14.880000000000001</v>
      </c>
      <c r="I169" s="199"/>
      <c r="J169" s="14"/>
      <c r="K169" s="14"/>
      <c r="L169" s="195"/>
      <c r="M169" s="200"/>
      <c r="N169" s="201"/>
      <c r="O169" s="201"/>
      <c r="P169" s="201"/>
      <c r="Q169" s="201"/>
      <c r="R169" s="201"/>
      <c r="S169" s="201"/>
      <c r="T169" s="20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6" t="s">
        <v>174</v>
      </c>
      <c r="AU169" s="196" t="s">
        <v>172</v>
      </c>
      <c r="AV169" s="14" t="s">
        <v>177</v>
      </c>
      <c r="AW169" s="14" t="s">
        <v>30</v>
      </c>
      <c r="AX169" s="14" t="s">
        <v>74</v>
      </c>
      <c r="AY169" s="196" t="s">
        <v>164</v>
      </c>
    </row>
    <row r="170" s="13" customFormat="1">
      <c r="A170" s="13"/>
      <c r="B170" s="186"/>
      <c r="C170" s="13"/>
      <c r="D170" s="187" t="s">
        <v>174</v>
      </c>
      <c r="E170" s="188" t="s">
        <v>1</v>
      </c>
      <c r="F170" s="189" t="s">
        <v>324</v>
      </c>
      <c r="G170" s="13"/>
      <c r="H170" s="190">
        <v>1.25</v>
      </c>
      <c r="I170" s="191"/>
      <c r="J170" s="13"/>
      <c r="K170" s="13"/>
      <c r="L170" s="186"/>
      <c r="M170" s="192"/>
      <c r="N170" s="193"/>
      <c r="O170" s="193"/>
      <c r="P170" s="193"/>
      <c r="Q170" s="193"/>
      <c r="R170" s="193"/>
      <c r="S170" s="193"/>
      <c r="T170" s="19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8" t="s">
        <v>174</v>
      </c>
      <c r="AU170" s="188" t="s">
        <v>172</v>
      </c>
      <c r="AV170" s="13" t="s">
        <v>172</v>
      </c>
      <c r="AW170" s="13" t="s">
        <v>30</v>
      </c>
      <c r="AX170" s="13" t="s">
        <v>74</v>
      </c>
      <c r="AY170" s="188" t="s">
        <v>164</v>
      </c>
    </row>
    <row r="171" s="14" customFormat="1">
      <c r="A171" s="14"/>
      <c r="B171" s="195"/>
      <c r="C171" s="14"/>
      <c r="D171" s="187" t="s">
        <v>174</v>
      </c>
      <c r="E171" s="196" t="s">
        <v>1</v>
      </c>
      <c r="F171" s="197" t="s">
        <v>325</v>
      </c>
      <c r="G171" s="14"/>
      <c r="H171" s="198">
        <v>1.25</v>
      </c>
      <c r="I171" s="199"/>
      <c r="J171" s="14"/>
      <c r="K171" s="14"/>
      <c r="L171" s="195"/>
      <c r="M171" s="200"/>
      <c r="N171" s="201"/>
      <c r="O171" s="201"/>
      <c r="P171" s="201"/>
      <c r="Q171" s="201"/>
      <c r="R171" s="201"/>
      <c r="S171" s="201"/>
      <c r="T171" s="20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6" t="s">
        <v>174</v>
      </c>
      <c r="AU171" s="196" t="s">
        <v>172</v>
      </c>
      <c r="AV171" s="14" t="s">
        <v>177</v>
      </c>
      <c r="AW171" s="14" t="s">
        <v>30</v>
      </c>
      <c r="AX171" s="14" t="s">
        <v>74</v>
      </c>
      <c r="AY171" s="196" t="s">
        <v>164</v>
      </c>
    </row>
    <row r="172" s="15" customFormat="1">
      <c r="A172" s="15"/>
      <c r="B172" s="203"/>
      <c r="C172" s="15"/>
      <c r="D172" s="187" t="s">
        <v>174</v>
      </c>
      <c r="E172" s="204" t="s">
        <v>1</v>
      </c>
      <c r="F172" s="205" t="s">
        <v>178</v>
      </c>
      <c r="G172" s="15"/>
      <c r="H172" s="206">
        <v>16.130000000000003</v>
      </c>
      <c r="I172" s="207"/>
      <c r="J172" s="15"/>
      <c r="K172" s="15"/>
      <c r="L172" s="203"/>
      <c r="M172" s="208"/>
      <c r="N172" s="209"/>
      <c r="O172" s="209"/>
      <c r="P172" s="209"/>
      <c r="Q172" s="209"/>
      <c r="R172" s="209"/>
      <c r="S172" s="209"/>
      <c r="T172" s="210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04" t="s">
        <v>174</v>
      </c>
      <c r="AU172" s="204" t="s">
        <v>172</v>
      </c>
      <c r="AV172" s="15" t="s">
        <v>171</v>
      </c>
      <c r="AW172" s="15" t="s">
        <v>30</v>
      </c>
      <c r="AX172" s="15" t="s">
        <v>82</v>
      </c>
      <c r="AY172" s="204" t="s">
        <v>164</v>
      </c>
    </row>
    <row r="173" s="2" customFormat="1" ht="24.15" customHeight="1">
      <c r="A173" s="37"/>
      <c r="B173" s="171"/>
      <c r="C173" s="172" t="s">
        <v>111</v>
      </c>
      <c r="D173" s="172" t="s">
        <v>167</v>
      </c>
      <c r="E173" s="173" t="s">
        <v>327</v>
      </c>
      <c r="F173" s="174" t="s">
        <v>391</v>
      </c>
      <c r="G173" s="175" t="s">
        <v>170</v>
      </c>
      <c r="H173" s="176">
        <v>26.082000000000001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40</v>
      </c>
      <c r="O173" s="76"/>
      <c r="P173" s="182">
        <f>O173*H173</f>
        <v>0</v>
      </c>
      <c r="Q173" s="182">
        <v>0.00040000000000000002</v>
      </c>
      <c r="R173" s="182">
        <f>Q173*H173</f>
        <v>0.010432800000000001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120</v>
      </c>
      <c r="AT173" s="184" t="s">
        <v>167</v>
      </c>
      <c r="AU173" s="184" t="s">
        <v>172</v>
      </c>
      <c r="AY173" s="18" t="s">
        <v>164</v>
      </c>
      <c r="BE173" s="185">
        <f>IF(N173="základná",J173,0)</f>
        <v>0</v>
      </c>
      <c r="BF173" s="185">
        <f>IF(N173="znížená",J173,0)</f>
        <v>0</v>
      </c>
      <c r="BG173" s="185">
        <f>IF(N173="zákl. prenesená",J173,0)</f>
        <v>0</v>
      </c>
      <c r="BH173" s="185">
        <f>IF(N173="zníž. prenesená",J173,0)</f>
        <v>0</v>
      </c>
      <c r="BI173" s="185">
        <f>IF(N173="nulová",J173,0)</f>
        <v>0</v>
      </c>
      <c r="BJ173" s="18" t="s">
        <v>172</v>
      </c>
      <c r="BK173" s="185">
        <f>ROUND(I173*H173,2)</f>
        <v>0</v>
      </c>
      <c r="BL173" s="18" t="s">
        <v>120</v>
      </c>
      <c r="BM173" s="184" t="s">
        <v>329</v>
      </c>
    </row>
    <row r="174" s="13" customFormat="1">
      <c r="A174" s="13"/>
      <c r="B174" s="186"/>
      <c r="C174" s="13"/>
      <c r="D174" s="187" t="s">
        <v>174</v>
      </c>
      <c r="E174" s="188" t="s">
        <v>1</v>
      </c>
      <c r="F174" s="189" t="s">
        <v>494</v>
      </c>
      <c r="G174" s="13"/>
      <c r="H174" s="190">
        <v>26.742000000000001</v>
      </c>
      <c r="I174" s="191"/>
      <c r="J174" s="13"/>
      <c r="K174" s="13"/>
      <c r="L174" s="186"/>
      <c r="M174" s="192"/>
      <c r="N174" s="193"/>
      <c r="O174" s="193"/>
      <c r="P174" s="193"/>
      <c r="Q174" s="193"/>
      <c r="R174" s="193"/>
      <c r="S174" s="193"/>
      <c r="T174" s="19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8" t="s">
        <v>174</v>
      </c>
      <c r="AU174" s="188" t="s">
        <v>172</v>
      </c>
      <c r="AV174" s="13" t="s">
        <v>172</v>
      </c>
      <c r="AW174" s="13" t="s">
        <v>30</v>
      </c>
      <c r="AX174" s="13" t="s">
        <v>74</v>
      </c>
      <c r="AY174" s="188" t="s">
        <v>164</v>
      </c>
    </row>
    <row r="175" s="13" customFormat="1">
      <c r="A175" s="13"/>
      <c r="B175" s="186"/>
      <c r="C175" s="13"/>
      <c r="D175" s="187" t="s">
        <v>174</v>
      </c>
      <c r="E175" s="188" t="s">
        <v>1</v>
      </c>
      <c r="F175" s="189" t="s">
        <v>495</v>
      </c>
      <c r="G175" s="13"/>
      <c r="H175" s="190">
        <v>-1.756</v>
      </c>
      <c r="I175" s="191"/>
      <c r="J175" s="13"/>
      <c r="K175" s="13"/>
      <c r="L175" s="186"/>
      <c r="M175" s="192"/>
      <c r="N175" s="193"/>
      <c r="O175" s="193"/>
      <c r="P175" s="193"/>
      <c r="Q175" s="193"/>
      <c r="R175" s="193"/>
      <c r="S175" s="193"/>
      <c r="T175" s="19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8" t="s">
        <v>174</v>
      </c>
      <c r="AU175" s="188" t="s">
        <v>172</v>
      </c>
      <c r="AV175" s="13" t="s">
        <v>172</v>
      </c>
      <c r="AW175" s="13" t="s">
        <v>30</v>
      </c>
      <c r="AX175" s="13" t="s">
        <v>74</v>
      </c>
      <c r="AY175" s="188" t="s">
        <v>164</v>
      </c>
    </row>
    <row r="176" s="13" customFormat="1">
      <c r="A176" s="13"/>
      <c r="B176" s="186"/>
      <c r="C176" s="13"/>
      <c r="D176" s="187" t="s">
        <v>174</v>
      </c>
      <c r="E176" s="188" t="s">
        <v>1</v>
      </c>
      <c r="F176" s="189" t="s">
        <v>332</v>
      </c>
      <c r="G176" s="13"/>
      <c r="H176" s="190">
        <v>-1.0960000000000001</v>
      </c>
      <c r="I176" s="191"/>
      <c r="J176" s="13"/>
      <c r="K176" s="13"/>
      <c r="L176" s="186"/>
      <c r="M176" s="192"/>
      <c r="N176" s="193"/>
      <c r="O176" s="193"/>
      <c r="P176" s="193"/>
      <c r="Q176" s="193"/>
      <c r="R176" s="193"/>
      <c r="S176" s="193"/>
      <c r="T176" s="19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8" t="s">
        <v>174</v>
      </c>
      <c r="AU176" s="188" t="s">
        <v>172</v>
      </c>
      <c r="AV176" s="13" t="s">
        <v>172</v>
      </c>
      <c r="AW176" s="13" t="s">
        <v>30</v>
      </c>
      <c r="AX176" s="13" t="s">
        <v>74</v>
      </c>
      <c r="AY176" s="188" t="s">
        <v>164</v>
      </c>
    </row>
    <row r="177" s="13" customFormat="1">
      <c r="A177" s="13"/>
      <c r="B177" s="186"/>
      <c r="C177" s="13"/>
      <c r="D177" s="187" t="s">
        <v>174</v>
      </c>
      <c r="E177" s="188" t="s">
        <v>1</v>
      </c>
      <c r="F177" s="189" t="s">
        <v>496</v>
      </c>
      <c r="G177" s="13"/>
      <c r="H177" s="190">
        <v>2.1920000000000002</v>
      </c>
      <c r="I177" s="191"/>
      <c r="J177" s="13"/>
      <c r="K177" s="13"/>
      <c r="L177" s="186"/>
      <c r="M177" s="192"/>
      <c r="N177" s="193"/>
      <c r="O177" s="193"/>
      <c r="P177" s="193"/>
      <c r="Q177" s="193"/>
      <c r="R177" s="193"/>
      <c r="S177" s="193"/>
      <c r="T177" s="19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8" t="s">
        <v>174</v>
      </c>
      <c r="AU177" s="188" t="s">
        <v>172</v>
      </c>
      <c r="AV177" s="13" t="s">
        <v>172</v>
      </c>
      <c r="AW177" s="13" t="s">
        <v>30</v>
      </c>
      <c r="AX177" s="13" t="s">
        <v>74</v>
      </c>
      <c r="AY177" s="188" t="s">
        <v>164</v>
      </c>
    </row>
    <row r="178" s="14" customFormat="1">
      <c r="A178" s="14"/>
      <c r="B178" s="195"/>
      <c r="C178" s="14"/>
      <c r="D178" s="187" t="s">
        <v>174</v>
      </c>
      <c r="E178" s="196" t="s">
        <v>1</v>
      </c>
      <c r="F178" s="197" t="s">
        <v>176</v>
      </c>
      <c r="G178" s="14"/>
      <c r="H178" s="198">
        <v>26.082000000000001</v>
      </c>
      <c r="I178" s="199"/>
      <c r="J178" s="14"/>
      <c r="K178" s="14"/>
      <c r="L178" s="195"/>
      <c r="M178" s="200"/>
      <c r="N178" s="201"/>
      <c r="O178" s="201"/>
      <c r="P178" s="201"/>
      <c r="Q178" s="201"/>
      <c r="R178" s="201"/>
      <c r="S178" s="201"/>
      <c r="T178" s="20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196" t="s">
        <v>174</v>
      </c>
      <c r="AU178" s="196" t="s">
        <v>172</v>
      </c>
      <c r="AV178" s="14" t="s">
        <v>177</v>
      </c>
      <c r="AW178" s="14" t="s">
        <v>30</v>
      </c>
      <c r="AX178" s="14" t="s">
        <v>74</v>
      </c>
      <c r="AY178" s="196" t="s">
        <v>164</v>
      </c>
    </row>
    <row r="179" s="15" customFormat="1">
      <c r="A179" s="15"/>
      <c r="B179" s="203"/>
      <c r="C179" s="15"/>
      <c r="D179" s="187" t="s">
        <v>174</v>
      </c>
      <c r="E179" s="204" t="s">
        <v>1</v>
      </c>
      <c r="F179" s="205" t="s">
        <v>178</v>
      </c>
      <c r="G179" s="15"/>
      <c r="H179" s="206">
        <v>26.082000000000001</v>
      </c>
      <c r="I179" s="207"/>
      <c r="J179" s="15"/>
      <c r="K179" s="15"/>
      <c r="L179" s="203"/>
      <c r="M179" s="208"/>
      <c r="N179" s="209"/>
      <c r="O179" s="209"/>
      <c r="P179" s="209"/>
      <c r="Q179" s="209"/>
      <c r="R179" s="209"/>
      <c r="S179" s="209"/>
      <c r="T179" s="210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04" t="s">
        <v>174</v>
      </c>
      <c r="AU179" s="204" t="s">
        <v>172</v>
      </c>
      <c r="AV179" s="15" t="s">
        <v>171</v>
      </c>
      <c r="AW179" s="15" t="s">
        <v>30</v>
      </c>
      <c r="AX179" s="15" t="s">
        <v>82</v>
      </c>
      <c r="AY179" s="204" t="s">
        <v>164</v>
      </c>
    </row>
    <row r="180" s="2" customFormat="1" ht="24.15" customHeight="1">
      <c r="A180" s="37"/>
      <c r="B180" s="171"/>
      <c r="C180" s="172" t="s">
        <v>114</v>
      </c>
      <c r="D180" s="172" t="s">
        <v>167</v>
      </c>
      <c r="E180" s="173" t="s">
        <v>335</v>
      </c>
      <c r="F180" s="174" t="s">
        <v>336</v>
      </c>
      <c r="G180" s="175" t="s">
        <v>170</v>
      </c>
      <c r="H180" s="176">
        <v>51.613999999999997</v>
      </c>
      <c r="I180" s="177"/>
      <c r="J180" s="178">
        <f>ROUND(I180*H180,2)</f>
        <v>0</v>
      </c>
      <c r="K180" s="179"/>
      <c r="L180" s="38"/>
      <c r="M180" s="180" t="s">
        <v>1</v>
      </c>
      <c r="N180" s="181" t="s">
        <v>40</v>
      </c>
      <c r="O180" s="76"/>
      <c r="P180" s="182">
        <f>O180*H180</f>
        <v>0</v>
      </c>
      <c r="Q180" s="182">
        <v>0.00040000000000000002</v>
      </c>
      <c r="R180" s="182">
        <f>Q180*H180</f>
        <v>0.0206456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120</v>
      </c>
      <c r="AT180" s="184" t="s">
        <v>167</v>
      </c>
      <c r="AU180" s="184" t="s">
        <v>172</v>
      </c>
      <c r="AY180" s="18" t="s">
        <v>164</v>
      </c>
      <c r="BE180" s="185">
        <f>IF(N180="základná",J180,0)</f>
        <v>0</v>
      </c>
      <c r="BF180" s="185">
        <f>IF(N180="znížená",J180,0)</f>
        <v>0</v>
      </c>
      <c r="BG180" s="185">
        <f>IF(N180="zákl. prenesená",J180,0)</f>
        <v>0</v>
      </c>
      <c r="BH180" s="185">
        <f>IF(N180="zníž. prenesená",J180,0)</f>
        <v>0</v>
      </c>
      <c r="BI180" s="185">
        <f>IF(N180="nulová",J180,0)</f>
        <v>0</v>
      </c>
      <c r="BJ180" s="18" t="s">
        <v>172</v>
      </c>
      <c r="BK180" s="185">
        <f>ROUND(I180*H180,2)</f>
        <v>0</v>
      </c>
      <c r="BL180" s="18" t="s">
        <v>120</v>
      </c>
      <c r="BM180" s="184" t="s">
        <v>337</v>
      </c>
    </row>
    <row r="181" s="13" customFormat="1">
      <c r="A181" s="13"/>
      <c r="B181" s="186"/>
      <c r="C181" s="13"/>
      <c r="D181" s="187" t="s">
        <v>174</v>
      </c>
      <c r="E181" s="188" t="s">
        <v>1</v>
      </c>
      <c r="F181" s="189" t="s">
        <v>487</v>
      </c>
      <c r="G181" s="13"/>
      <c r="H181" s="190">
        <v>51.613999999999997</v>
      </c>
      <c r="I181" s="191"/>
      <c r="J181" s="13"/>
      <c r="K181" s="13"/>
      <c r="L181" s="186"/>
      <c r="M181" s="192"/>
      <c r="N181" s="193"/>
      <c r="O181" s="193"/>
      <c r="P181" s="193"/>
      <c r="Q181" s="193"/>
      <c r="R181" s="193"/>
      <c r="S181" s="193"/>
      <c r="T181" s="19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8" t="s">
        <v>174</v>
      </c>
      <c r="AU181" s="188" t="s">
        <v>172</v>
      </c>
      <c r="AV181" s="13" t="s">
        <v>172</v>
      </c>
      <c r="AW181" s="13" t="s">
        <v>30</v>
      </c>
      <c r="AX181" s="13" t="s">
        <v>74</v>
      </c>
      <c r="AY181" s="188" t="s">
        <v>164</v>
      </c>
    </row>
    <row r="182" s="14" customFormat="1">
      <c r="A182" s="14"/>
      <c r="B182" s="195"/>
      <c r="C182" s="14"/>
      <c r="D182" s="187" t="s">
        <v>174</v>
      </c>
      <c r="E182" s="196" t="s">
        <v>1</v>
      </c>
      <c r="F182" s="197" t="s">
        <v>176</v>
      </c>
      <c r="G182" s="14"/>
      <c r="H182" s="198">
        <v>51.613999999999997</v>
      </c>
      <c r="I182" s="199"/>
      <c r="J182" s="14"/>
      <c r="K182" s="14"/>
      <c r="L182" s="195"/>
      <c r="M182" s="200"/>
      <c r="N182" s="201"/>
      <c r="O182" s="201"/>
      <c r="P182" s="201"/>
      <c r="Q182" s="201"/>
      <c r="R182" s="201"/>
      <c r="S182" s="201"/>
      <c r="T182" s="20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196" t="s">
        <v>174</v>
      </c>
      <c r="AU182" s="196" t="s">
        <v>172</v>
      </c>
      <c r="AV182" s="14" t="s">
        <v>177</v>
      </c>
      <c r="AW182" s="14" t="s">
        <v>30</v>
      </c>
      <c r="AX182" s="14" t="s">
        <v>74</v>
      </c>
      <c r="AY182" s="196" t="s">
        <v>164</v>
      </c>
    </row>
    <row r="183" s="15" customFormat="1">
      <c r="A183" s="15"/>
      <c r="B183" s="203"/>
      <c r="C183" s="15"/>
      <c r="D183" s="187" t="s">
        <v>174</v>
      </c>
      <c r="E183" s="204" t="s">
        <v>1</v>
      </c>
      <c r="F183" s="205" t="s">
        <v>178</v>
      </c>
      <c r="G183" s="15"/>
      <c r="H183" s="206">
        <v>51.613999999999997</v>
      </c>
      <c r="I183" s="207"/>
      <c r="J183" s="15"/>
      <c r="K183" s="15"/>
      <c r="L183" s="203"/>
      <c r="M183" s="208"/>
      <c r="N183" s="209"/>
      <c r="O183" s="209"/>
      <c r="P183" s="209"/>
      <c r="Q183" s="209"/>
      <c r="R183" s="209"/>
      <c r="S183" s="209"/>
      <c r="T183" s="210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04" t="s">
        <v>174</v>
      </c>
      <c r="AU183" s="204" t="s">
        <v>172</v>
      </c>
      <c r="AV183" s="15" t="s">
        <v>171</v>
      </c>
      <c r="AW183" s="15" t="s">
        <v>30</v>
      </c>
      <c r="AX183" s="15" t="s">
        <v>82</v>
      </c>
      <c r="AY183" s="204" t="s">
        <v>164</v>
      </c>
    </row>
    <row r="184" s="2" customFormat="1" ht="24.15" customHeight="1">
      <c r="A184" s="37"/>
      <c r="B184" s="171"/>
      <c r="C184" s="172" t="s">
        <v>117</v>
      </c>
      <c r="D184" s="172" t="s">
        <v>167</v>
      </c>
      <c r="E184" s="173" t="s">
        <v>339</v>
      </c>
      <c r="F184" s="174" t="s">
        <v>340</v>
      </c>
      <c r="G184" s="175" t="s">
        <v>170</v>
      </c>
      <c r="H184" s="176">
        <v>38.448999999999998</v>
      </c>
      <c r="I184" s="177"/>
      <c r="J184" s="178">
        <f>ROUND(I184*H184,2)</f>
        <v>0</v>
      </c>
      <c r="K184" s="179"/>
      <c r="L184" s="38"/>
      <c r="M184" s="180" t="s">
        <v>1</v>
      </c>
      <c r="N184" s="181" t="s">
        <v>40</v>
      </c>
      <c r="O184" s="76"/>
      <c r="P184" s="182">
        <f>O184*H184</f>
        <v>0</v>
      </c>
      <c r="Q184" s="182">
        <v>0.00040000000000000002</v>
      </c>
      <c r="R184" s="182">
        <f>Q184*H184</f>
        <v>0.0153796</v>
      </c>
      <c r="S184" s="182">
        <v>0</v>
      </c>
      <c r="T184" s="18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4" t="s">
        <v>120</v>
      </c>
      <c r="AT184" s="184" t="s">
        <v>167</v>
      </c>
      <c r="AU184" s="184" t="s">
        <v>172</v>
      </c>
      <c r="AY184" s="18" t="s">
        <v>164</v>
      </c>
      <c r="BE184" s="185">
        <f>IF(N184="základná",J184,0)</f>
        <v>0</v>
      </c>
      <c r="BF184" s="185">
        <f>IF(N184="znížená",J184,0)</f>
        <v>0</v>
      </c>
      <c r="BG184" s="185">
        <f>IF(N184="zákl. prenesená",J184,0)</f>
        <v>0</v>
      </c>
      <c r="BH184" s="185">
        <f>IF(N184="zníž. prenesená",J184,0)</f>
        <v>0</v>
      </c>
      <c r="BI184" s="185">
        <f>IF(N184="nulová",J184,0)</f>
        <v>0</v>
      </c>
      <c r="BJ184" s="18" t="s">
        <v>172</v>
      </c>
      <c r="BK184" s="185">
        <f>ROUND(I184*H184,2)</f>
        <v>0</v>
      </c>
      <c r="BL184" s="18" t="s">
        <v>120</v>
      </c>
      <c r="BM184" s="184" t="s">
        <v>341</v>
      </c>
    </row>
    <row r="185" s="13" customFormat="1">
      <c r="A185" s="13"/>
      <c r="B185" s="186"/>
      <c r="C185" s="13"/>
      <c r="D185" s="187" t="s">
        <v>174</v>
      </c>
      <c r="E185" s="188" t="s">
        <v>1</v>
      </c>
      <c r="F185" s="189" t="s">
        <v>497</v>
      </c>
      <c r="G185" s="13"/>
      <c r="H185" s="190">
        <v>38.448999999999998</v>
      </c>
      <c r="I185" s="191"/>
      <c r="J185" s="13"/>
      <c r="K185" s="13"/>
      <c r="L185" s="186"/>
      <c r="M185" s="192"/>
      <c r="N185" s="193"/>
      <c r="O185" s="193"/>
      <c r="P185" s="193"/>
      <c r="Q185" s="193"/>
      <c r="R185" s="193"/>
      <c r="S185" s="193"/>
      <c r="T185" s="19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8" t="s">
        <v>174</v>
      </c>
      <c r="AU185" s="188" t="s">
        <v>172</v>
      </c>
      <c r="AV185" s="13" t="s">
        <v>172</v>
      </c>
      <c r="AW185" s="13" t="s">
        <v>30</v>
      </c>
      <c r="AX185" s="13" t="s">
        <v>74</v>
      </c>
      <c r="AY185" s="188" t="s">
        <v>164</v>
      </c>
    </row>
    <row r="186" s="14" customFormat="1">
      <c r="A186" s="14"/>
      <c r="B186" s="195"/>
      <c r="C186" s="14"/>
      <c r="D186" s="187" t="s">
        <v>174</v>
      </c>
      <c r="E186" s="196" t="s">
        <v>1</v>
      </c>
      <c r="F186" s="197" t="s">
        <v>176</v>
      </c>
      <c r="G186" s="14"/>
      <c r="H186" s="198">
        <v>38.448999999999998</v>
      </c>
      <c r="I186" s="199"/>
      <c r="J186" s="14"/>
      <c r="K186" s="14"/>
      <c r="L186" s="195"/>
      <c r="M186" s="200"/>
      <c r="N186" s="201"/>
      <c r="O186" s="201"/>
      <c r="P186" s="201"/>
      <c r="Q186" s="201"/>
      <c r="R186" s="201"/>
      <c r="S186" s="201"/>
      <c r="T186" s="20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196" t="s">
        <v>174</v>
      </c>
      <c r="AU186" s="196" t="s">
        <v>172</v>
      </c>
      <c r="AV186" s="14" t="s">
        <v>177</v>
      </c>
      <c r="AW186" s="14" t="s">
        <v>30</v>
      </c>
      <c r="AX186" s="14" t="s">
        <v>74</v>
      </c>
      <c r="AY186" s="196" t="s">
        <v>164</v>
      </c>
    </row>
    <row r="187" s="15" customFormat="1">
      <c r="A187" s="15"/>
      <c r="B187" s="203"/>
      <c r="C187" s="15"/>
      <c r="D187" s="187" t="s">
        <v>174</v>
      </c>
      <c r="E187" s="204" t="s">
        <v>1</v>
      </c>
      <c r="F187" s="205" t="s">
        <v>178</v>
      </c>
      <c r="G187" s="15"/>
      <c r="H187" s="206">
        <v>38.448999999999998</v>
      </c>
      <c r="I187" s="207"/>
      <c r="J187" s="15"/>
      <c r="K187" s="15"/>
      <c r="L187" s="203"/>
      <c r="M187" s="208"/>
      <c r="N187" s="209"/>
      <c r="O187" s="209"/>
      <c r="P187" s="209"/>
      <c r="Q187" s="209"/>
      <c r="R187" s="209"/>
      <c r="S187" s="209"/>
      <c r="T187" s="210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04" t="s">
        <v>174</v>
      </c>
      <c r="AU187" s="204" t="s">
        <v>172</v>
      </c>
      <c r="AV187" s="15" t="s">
        <v>171</v>
      </c>
      <c r="AW187" s="15" t="s">
        <v>30</v>
      </c>
      <c r="AX187" s="15" t="s">
        <v>82</v>
      </c>
      <c r="AY187" s="204" t="s">
        <v>164</v>
      </c>
    </row>
    <row r="188" s="2" customFormat="1" ht="14.4" customHeight="1">
      <c r="A188" s="37"/>
      <c r="B188" s="171"/>
      <c r="C188" s="172" t="s">
        <v>120</v>
      </c>
      <c r="D188" s="172" t="s">
        <v>167</v>
      </c>
      <c r="E188" s="173" t="s">
        <v>344</v>
      </c>
      <c r="F188" s="174" t="s">
        <v>345</v>
      </c>
      <c r="G188" s="175" t="s">
        <v>170</v>
      </c>
      <c r="H188" s="176">
        <v>16.129999999999999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40</v>
      </c>
      <c r="O188" s="76"/>
      <c r="P188" s="182">
        <f>O188*H188</f>
        <v>0</v>
      </c>
      <c r="Q188" s="182">
        <v>6.9999999999999994E-05</v>
      </c>
      <c r="R188" s="182">
        <f>Q188*H188</f>
        <v>0.0011290999999999999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120</v>
      </c>
      <c r="AT188" s="184" t="s">
        <v>167</v>
      </c>
      <c r="AU188" s="184" t="s">
        <v>172</v>
      </c>
      <c r="AY188" s="18" t="s">
        <v>164</v>
      </c>
      <c r="BE188" s="185">
        <f>IF(N188="základná",J188,0)</f>
        <v>0</v>
      </c>
      <c r="BF188" s="185">
        <f>IF(N188="znížená",J188,0)</f>
        <v>0</v>
      </c>
      <c r="BG188" s="185">
        <f>IF(N188="zákl. prenesená",J188,0)</f>
        <v>0</v>
      </c>
      <c r="BH188" s="185">
        <f>IF(N188="zníž. prenesená",J188,0)</f>
        <v>0</v>
      </c>
      <c r="BI188" s="185">
        <f>IF(N188="nulová",J188,0)</f>
        <v>0</v>
      </c>
      <c r="BJ188" s="18" t="s">
        <v>172</v>
      </c>
      <c r="BK188" s="185">
        <f>ROUND(I188*H188,2)</f>
        <v>0</v>
      </c>
      <c r="BL188" s="18" t="s">
        <v>120</v>
      </c>
      <c r="BM188" s="184" t="s">
        <v>346</v>
      </c>
    </row>
    <row r="189" s="13" customFormat="1">
      <c r="A189" s="13"/>
      <c r="B189" s="186"/>
      <c r="C189" s="13"/>
      <c r="D189" s="187" t="s">
        <v>174</v>
      </c>
      <c r="E189" s="188" t="s">
        <v>1</v>
      </c>
      <c r="F189" s="189" t="s">
        <v>490</v>
      </c>
      <c r="G189" s="13"/>
      <c r="H189" s="190">
        <v>14.880000000000001</v>
      </c>
      <c r="I189" s="191"/>
      <c r="J189" s="13"/>
      <c r="K189" s="13"/>
      <c r="L189" s="186"/>
      <c r="M189" s="192"/>
      <c r="N189" s="193"/>
      <c r="O189" s="193"/>
      <c r="P189" s="193"/>
      <c r="Q189" s="193"/>
      <c r="R189" s="193"/>
      <c r="S189" s="193"/>
      <c r="T189" s="19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8" t="s">
        <v>174</v>
      </c>
      <c r="AU189" s="188" t="s">
        <v>172</v>
      </c>
      <c r="AV189" s="13" t="s">
        <v>172</v>
      </c>
      <c r="AW189" s="13" t="s">
        <v>30</v>
      </c>
      <c r="AX189" s="13" t="s">
        <v>74</v>
      </c>
      <c r="AY189" s="188" t="s">
        <v>164</v>
      </c>
    </row>
    <row r="190" s="14" customFormat="1">
      <c r="A190" s="14"/>
      <c r="B190" s="195"/>
      <c r="C190" s="14"/>
      <c r="D190" s="187" t="s">
        <v>174</v>
      </c>
      <c r="E190" s="196" t="s">
        <v>1</v>
      </c>
      <c r="F190" s="197" t="s">
        <v>323</v>
      </c>
      <c r="G190" s="14"/>
      <c r="H190" s="198">
        <v>14.880000000000001</v>
      </c>
      <c r="I190" s="199"/>
      <c r="J190" s="14"/>
      <c r="K190" s="14"/>
      <c r="L190" s="195"/>
      <c r="M190" s="200"/>
      <c r="N190" s="201"/>
      <c r="O190" s="201"/>
      <c r="P190" s="201"/>
      <c r="Q190" s="201"/>
      <c r="R190" s="201"/>
      <c r="S190" s="201"/>
      <c r="T190" s="20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196" t="s">
        <v>174</v>
      </c>
      <c r="AU190" s="196" t="s">
        <v>172</v>
      </c>
      <c r="AV190" s="14" t="s">
        <v>177</v>
      </c>
      <c r="AW190" s="14" t="s">
        <v>30</v>
      </c>
      <c r="AX190" s="14" t="s">
        <v>74</v>
      </c>
      <c r="AY190" s="196" t="s">
        <v>164</v>
      </c>
    </row>
    <row r="191" s="13" customFormat="1">
      <c r="A191" s="13"/>
      <c r="B191" s="186"/>
      <c r="C191" s="13"/>
      <c r="D191" s="187" t="s">
        <v>174</v>
      </c>
      <c r="E191" s="188" t="s">
        <v>1</v>
      </c>
      <c r="F191" s="189" t="s">
        <v>324</v>
      </c>
      <c r="G191" s="13"/>
      <c r="H191" s="190">
        <v>1.25</v>
      </c>
      <c r="I191" s="191"/>
      <c r="J191" s="13"/>
      <c r="K191" s="13"/>
      <c r="L191" s="186"/>
      <c r="M191" s="192"/>
      <c r="N191" s="193"/>
      <c r="O191" s="193"/>
      <c r="P191" s="193"/>
      <c r="Q191" s="193"/>
      <c r="R191" s="193"/>
      <c r="S191" s="193"/>
      <c r="T191" s="19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8" t="s">
        <v>174</v>
      </c>
      <c r="AU191" s="188" t="s">
        <v>172</v>
      </c>
      <c r="AV191" s="13" t="s">
        <v>172</v>
      </c>
      <c r="AW191" s="13" t="s">
        <v>30</v>
      </c>
      <c r="AX191" s="13" t="s">
        <v>74</v>
      </c>
      <c r="AY191" s="188" t="s">
        <v>164</v>
      </c>
    </row>
    <row r="192" s="14" customFormat="1">
      <c r="A192" s="14"/>
      <c r="B192" s="195"/>
      <c r="C192" s="14"/>
      <c r="D192" s="187" t="s">
        <v>174</v>
      </c>
      <c r="E192" s="196" t="s">
        <v>1</v>
      </c>
      <c r="F192" s="197" t="s">
        <v>325</v>
      </c>
      <c r="G192" s="14"/>
      <c r="H192" s="198">
        <v>1.25</v>
      </c>
      <c r="I192" s="199"/>
      <c r="J192" s="14"/>
      <c r="K192" s="14"/>
      <c r="L192" s="195"/>
      <c r="M192" s="200"/>
      <c r="N192" s="201"/>
      <c r="O192" s="201"/>
      <c r="P192" s="201"/>
      <c r="Q192" s="201"/>
      <c r="R192" s="201"/>
      <c r="S192" s="201"/>
      <c r="T192" s="20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196" t="s">
        <v>174</v>
      </c>
      <c r="AU192" s="196" t="s">
        <v>172</v>
      </c>
      <c r="AV192" s="14" t="s">
        <v>177</v>
      </c>
      <c r="AW192" s="14" t="s">
        <v>30</v>
      </c>
      <c r="AX192" s="14" t="s">
        <v>74</v>
      </c>
      <c r="AY192" s="196" t="s">
        <v>164</v>
      </c>
    </row>
    <row r="193" s="15" customFormat="1">
      <c r="A193" s="15"/>
      <c r="B193" s="203"/>
      <c r="C193" s="15"/>
      <c r="D193" s="187" t="s">
        <v>174</v>
      </c>
      <c r="E193" s="204" t="s">
        <v>1</v>
      </c>
      <c r="F193" s="205" t="s">
        <v>178</v>
      </c>
      <c r="G193" s="15"/>
      <c r="H193" s="206">
        <v>16.130000000000003</v>
      </c>
      <c r="I193" s="207"/>
      <c r="J193" s="15"/>
      <c r="K193" s="15"/>
      <c r="L193" s="203"/>
      <c r="M193" s="208"/>
      <c r="N193" s="209"/>
      <c r="O193" s="209"/>
      <c r="P193" s="209"/>
      <c r="Q193" s="209"/>
      <c r="R193" s="209"/>
      <c r="S193" s="209"/>
      <c r="T193" s="210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04" t="s">
        <v>174</v>
      </c>
      <c r="AU193" s="204" t="s">
        <v>172</v>
      </c>
      <c r="AV193" s="15" t="s">
        <v>171</v>
      </c>
      <c r="AW193" s="15" t="s">
        <v>30</v>
      </c>
      <c r="AX193" s="15" t="s">
        <v>82</v>
      </c>
      <c r="AY193" s="204" t="s">
        <v>164</v>
      </c>
    </row>
    <row r="194" s="12" customFormat="1" ht="22.8" customHeight="1">
      <c r="A194" s="12"/>
      <c r="B194" s="158"/>
      <c r="C194" s="12"/>
      <c r="D194" s="159" t="s">
        <v>73</v>
      </c>
      <c r="E194" s="169" t="s">
        <v>347</v>
      </c>
      <c r="F194" s="169" t="s">
        <v>348</v>
      </c>
      <c r="G194" s="12"/>
      <c r="H194" s="12"/>
      <c r="I194" s="161"/>
      <c r="J194" s="170">
        <f>BK194</f>
        <v>0</v>
      </c>
      <c r="K194" s="12"/>
      <c r="L194" s="158"/>
      <c r="M194" s="163"/>
      <c r="N194" s="164"/>
      <c r="O194" s="164"/>
      <c r="P194" s="165">
        <f>SUM(P195:P200)</f>
        <v>0</v>
      </c>
      <c r="Q194" s="164"/>
      <c r="R194" s="165">
        <f>SUM(R195:R200)</f>
        <v>0.019356599999999998</v>
      </c>
      <c r="S194" s="164"/>
      <c r="T194" s="166">
        <f>SUM(T195:T200)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9" t="s">
        <v>172</v>
      </c>
      <c r="AT194" s="167" t="s">
        <v>73</v>
      </c>
      <c r="AU194" s="167" t="s">
        <v>82</v>
      </c>
      <c r="AY194" s="159" t="s">
        <v>164</v>
      </c>
      <c r="BK194" s="168">
        <f>SUM(BK195:BK200)</f>
        <v>0</v>
      </c>
    </row>
    <row r="195" s="2" customFormat="1" ht="24.15" customHeight="1">
      <c r="A195" s="37"/>
      <c r="B195" s="171"/>
      <c r="C195" s="172" t="s">
        <v>123</v>
      </c>
      <c r="D195" s="172" t="s">
        <v>167</v>
      </c>
      <c r="E195" s="173" t="s">
        <v>350</v>
      </c>
      <c r="F195" s="174" t="s">
        <v>351</v>
      </c>
      <c r="G195" s="175" t="s">
        <v>170</v>
      </c>
      <c r="H195" s="176">
        <v>116.145</v>
      </c>
      <c r="I195" s="177"/>
      <c r="J195" s="178">
        <f>ROUND(I195*H195,2)</f>
        <v>0</v>
      </c>
      <c r="K195" s="179"/>
      <c r="L195" s="38"/>
      <c r="M195" s="180" t="s">
        <v>1</v>
      </c>
      <c r="N195" s="181" t="s">
        <v>40</v>
      </c>
      <c r="O195" s="76"/>
      <c r="P195" s="182">
        <f>O195*H195</f>
        <v>0</v>
      </c>
      <c r="Q195" s="182">
        <v>0.00010000000000000001</v>
      </c>
      <c r="R195" s="182">
        <f>Q195*H195</f>
        <v>0.0116145</v>
      </c>
      <c r="S195" s="182">
        <v>0</v>
      </c>
      <c r="T195" s="18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4" t="s">
        <v>120</v>
      </c>
      <c r="AT195" s="184" t="s">
        <v>167</v>
      </c>
      <c r="AU195" s="184" t="s">
        <v>172</v>
      </c>
      <c r="AY195" s="18" t="s">
        <v>164</v>
      </c>
      <c r="BE195" s="185">
        <f>IF(N195="základná",J195,0)</f>
        <v>0</v>
      </c>
      <c r="BF195" s="185">
        <f>IF(N195="znížená",J195,0)</f>
        <v>0</v>
      </c>
      <c r="BG195" s="185">
        <f>IF(N195="zákl. prenesená",J195,0)</f>
        <v>0</v>
      </c>
      <c r="BH195" s="185">
        <f>IF(N195="zníž. prenesená",J195,0)</f>
        <v>0</v>
      </c>
      <c r="BI195" s="185">
        <f>IF(N195="nulová",J195,0)</f>
        <v>0</v>
      </c>
      <c r="BJ195" s="18" t="s">
        <v>172</v>
      </c>
      <c r="BK195" s="185">
        <f>ROUND(I195*H195,2)</f>
        <v>0</v>
      </c>
      <c r="BL195" s="18" t="s">
        <v>120</v>
      </c>
      <c r="BM195" s="184" t="s">
        <v>352</v>
      </c>
    </row>
    <row r="196" s="13" customFormat="1">
      <c r="A196" s="13"/>
      <c r="B196" s="186"/>
      <c r="C196" s="13"/>
      <c r="D196" s="187" t="s">
        <v>174</v>
      </c>
      <c r="E196" s="188" t="s">
        <v>1</v>
      </c>
      <c r="F196" s="189" t="s">
        <v>498</v>
      </c>
      <c r="G196" s="13"/>
      <c r="H196" s="190">
        <v>51.613999999999997</v>
      </c>
      <c r="I196" s="191"/>
      <c r="J196" s="13"/>
      <c r="K196" s="13"/>
      <c r="L196" s="186"/>
      <c r="M196" s="192"/>
      <c r="N196" s="193"/>
      <c r="O196" s="193"/>
      <c r="P196" s="193"/>
      <c r="Q196" s="193"/>
      <c r="R196" s="193"/>
      <c r="S196" s="193"/>
      <c r="T196" s="19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8" t="s">
        <v>174</v>
      </c>
      <c r="AU196" s="188" t="s">
        <v>172</v>
      </c>
      <c r="AV196" s="13" t="s">
        <v>172</v>
      </c>
      <c r="AW196" s="13" t="s">
        <v>30</v>
      </c>
      <c r="AX196" s="13" t="s">
        <v>74</v>
      </c>
      <c r="AY196" s="188" t="s">
        <v>164</v>
      </c>
    </row>
    <row r="197" s="13" customFormat="1">
      <c r="A197" s="13"/>
      <c r="B197" s="186"/>
      <c r="C197" s="13"/>
      <c r="D197" s="187" t="s">
        <v>174</v>
      </c>
      <c r="E197" s="188" t="s">
        <v>1</v>
      </c>
      <c r="F197" s="189" t="s">
        <v>499</v>
      </c>
      <c r="G197" s="13"/>
      <c r="H197" s="190">
        <v>64.531000000000006</v>
      </c>
      <c r="I197" s="191"/>
      <c r="J197" s="13"/>
      <c r="K197" s="13"/>
      <c r="L197" s="186"/>
      <c r="M197" s="192"/>
      <c r="N197" s="193"/>
      <c r="O197" s="193"/>
      <c r="P197" s="193"/>
      <c r="Q197" s="193"/>
      <c r="R197" s="193"/>
      <c r="S197" s="193"/>
      <c r="T197" s="19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8" t="s">
        <v>174</v>
      </c>
      <c r="AU197" s="188" t="s">
        <v>172</v>
      </c>
      <c r="AV197" s="13" t="s">
        <v>172</v>
      </c>
      <c r="AW197" s="13" t="s">
        <v>30</v>
      </c>
      <c r="AX197" s="13" t="s">
        <v>74</v>
      </c>
      <c r="AY197" s="188" t="s">
        <v>164</v>
      </c>
    </row>
    <row r="198" s="14" customFormat="1">
      <c r="A198" s="14"/>
      <c r="B198" s="195"/>
      <c r="C198" s="14"/>
      <c r="D198" s="187" t="s">
        <v>174</v>
      </c>
      <c r="E198" s="196" t="s">
        <v>1</v>
      </c>
      <c r="F198" s="197" t="s">
        <v>176</v>
      </c>
      <c r="G198" s="14"/>
      <c r="H198" s="198">
        <v>116.14500000000001</v>
      </c>
      <c r="I198" s="199"/>
      <c r="J198" s="14"/>
      <c r="K198" s="14"/>
      <c r="L198" s="195"/>
      <c r="M198" s="200"/>
      <c r="N198" s="201"/>
      <c r="O198" s="201"/>
      <c r="P198" s="201"/>
      <c r="Q198" s="201"/>
      <c r="R198" s="201"/>
      <c r="S198" s="201"/>
      <c r="T198" s="20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196" t="s">
        <v>174</v>
      </c>
      <c r="AU198" s="196" t="s">
        <v>172</v>
      </c>
      <c r="AV198" s="14" t="s">
        <v>177</v>
      </c>
      <c r="AW198" s="14" t="s">
        <v>30</v>
      </c>
      <c r="AX198" s="14" t="s">
        <v>74</v>
      </c>
      <c r="AY198" s="196" t="s">
        <v>164</v>
      </c>
    </row>
    <row r="199" s="15" customFormat="1">
      <c r="A199" s="15"/>
      <c r="B199" s="203"/>
      <c r="C199" s="15"/>
      <c r="D199" s="187" t="s">
        <v>174</v>
      </c>
      <c r="E199" s="204" t="s">
        <v>1</v>
      </c>
      <c r="F199" s="205" t="s">
        <v>178</v>
      </c>
      <c r="G199" s="15"/>
      <c r="H199" s="206">
        <v>116.14500000000001</v>
      </c>
      <c r="I199" s="207"/>
      <c r="J199" s="15"/>
      <c r="K199" s="15"/>
      <c r="L199" s="203"/>
      <c r="M199" s="208"/>
      <c r="N199" s="209"/>
      <c r="O199" s="209"/>
      <c r="P199" s="209"/>
      <c r="Q199" s="209"/>
      <c r="R199" s="209"/>
      <c r="S199" s="209"/>
      <c r="T199" s="210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04" t="s">
        <v>174</v>
      </c>
      <c r="AU199" s="204" t="s">
        <v>172</v>
      </c>
      <c r="AV199" s="15" t="s">
        <v>171</v>
      </c>
      <c r="AW199" s="15" t="s">
        <v>30</v>
      </c>
      <c r="AX199" s="15" t="s">
        <v>82</v>
      </c>
      <c r="AY199" s="204" t="s">
        <v>164</v>
      </c>
    </row>
    <row r="200" s="2" customFormat="1" ht="24.15" customHeight="1">
      <c r="A200" s="37"/>
      <c r="B200" s="171"/>
      <c r="C200" s="172" t="s">
        <v>126</v>
      </c>
      <c r="D200" s="172" t="s">
        <v>167</v>
      </c>
      <c r="E200" s="173" t="s">
        <v>356</v>
      </c>
      <c r="F200" s="174" t="s">
        <v>357</v>
      </c>
      <c r="G200" s="175" t="s">
        <v>170</v>
      </c>
      <c r="H200" s="176">
        <v>51.613999999999997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40</v>
      </c>
      <c r="O200" s="76"/>
      <c r="P200" s="182">
        <f>O200*H200</f>
        <v>0</v>
      </c>
      <c r="Q200" s="182">
        <v>0.00014999999999999999</v>
      </c>
      <c r="R200" s="182">
        <f>Q200*H200</f>
        <v>0.0077420999999999992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120</v>
      </c>
      <c r="AT200" s="184" t="s">
        <v>167</v>
      </c>
      <c r="AU200" s="184" t="s">
        <v>172</v>
      </c>
      <c r="AY200" s="18" t="s">
        <v>164</v>
      </c>
      <c r="BE200" s="185">
        <f>IF(N200="základná",J200,0)</f>
        <v>0</v>
      </c>
      <c r="BF200" s="185">
        <f>IF(N200="znížená",J200,0)</f>
        <v>0</v>
      </c>
      <c r="BG200" s="185">
        <f>IF(N200="zákl. prenesená",J200,0)</f>
        <v>0</v>
      </c>
      <c r="BH200" s="185">
        <f>IF(N200="zníž. prenesená",J200,0)</f>
        <v>0</v>
      </c>
      <c r="BI200" s="185">
        <f>IF(N200="nulová",J200,0)</f>
        <v>0</v>
      </c>
      <c r="BJ200" s="18" t="s">
        <v>172</v>
      </c>
      <c r="BK200" s="185">
        <f>ROUND(I200*H200,2)</f>
        <v>0</v>
      </c>
      <c r="BL200" s="18" t="s">
        <v>120</v>
      </c>
      <c r="BM200" s="184" t="s">
        <v>358</v>
      </c>
    </row>
    <row r="201" s="12" customFormat="1" ht="25.92" customHeight="1">
      <c r="A201" s="12"/>
      <c r="B201" s="158"/>
      <c r="C201" s="12"/>
      <c r="D201" s="159" t="s">
        <v>73</v>
      </c>
      <c r="E201" s="160" t="s">
        <v>245</v>
      </c>
      <c r="F201" s="160" t="s">
        <v>403</v>
      </c>
      <c r="G201" s="12"/>
      <c r="H201" s="12"/>
      <c r="I201" s="161"/>
      <c r="J201" s="162">
        <f>BK201</f>
        <v>0</v>
      </c>
      <c r="K201" s="12"/>
      <c r="L201" s="158"/>
      <c r="M201" s="163"/>
      <c r="N201" s="164"/>
      <c r="O201" s="164"/>
      <c r="P201" s="165">
        <f>P202</f>
        <v>0</v>
      </c>
      <c r="Q201" s="164"/>
      <c r="R201" s="165">
        <f>R202</f>
        <v>0.104</v>
      </c>
      <c r="S201" s="164"/>
      <c r="T201" s="166">
        <f>T202</f>
        <v>0.040000000000000001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59" t="s">
        <v>177</v>
      </c>
      <c r="AT201" s="167" t="s">
        <v>73</v>
      </c>
      <c r="AU201" s="167" t="s">
        <v>74</v>
      </c>
      <c r="AY201" s="159" t="s">
        <v>164</v>
      </c>
      <c r="BK201" s="168">
        <f>BK202</f>
        <v>0</v>
      </c>
    </row>
    <row r="202" s="12" customFormat="1" ht="22.8" customHeight="1">
      <c r="A202" s="12"/>
      <c r="B202" s="158"/>
      <c r="C202" s="12"/>
      <c r="D202" s="159" t="s">
        <v>73</v>
      </c>
      <c r="E202" s="169" t="s">
        <v>404</v>
      </c>
      <c r="F202" s="169" t="s">
        <v>405</v>
      </c>
      <c r="G202" s="12"/>
      <c r="H202" s="12"/>
      <c r="I202" s="161"/>
      <c r="J202" s="170">
        <f>BK202</f>
        <v>0</v>
      </c>
      <c r="K202" s="12"/>
      <c r="L202" s="158"/>
      <c r="M202" s="163"/>
      <c r="N202" s="164"/>
      <c r="O202" s="164"/>
      <c r="P202" s="165">
        <f>SUM(P203:P206)</f>
        <v>0</v>
      </c>
      <c r="Q202" s="164"/>
      <c r="R202" s="165">
        <f>SUM(R203:R206)</f>
        <v>0.104</v>
      </c>
      <c r="S202" s="164"/>
      <c r="T202" s="166">
        <f>SUM(T203:T206)</f>
        <v>0.040000000000000001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59" t="s">
        <v>177</v>
      </c>
      <c r="AT202" s="167" t="s">
        <v>73</v>
      </c>
      <c r="AU202" s="167" t="s">
        <v>82</v>
      </c>
      <c r="AY202" s="159" t="s">
        <v>164</v>
      </c>
      <c r="BK202" s="168">
        <f>SUM(BK203:BK206)</f>
        <v>0</v>
      </c>
    </row>
    <row r="203" s="2" customFormat="1" ht="24.15" customHeight="1">
      <c r="A203" s="37"/>
      <c r="B203" s="171"/>
      <c r="C203" s="172" t="s">
        <v>129</v>
      </c>
      <c r="D203" s="172" t="s">
        <v>167</v>
      </c>
      <c r="E203" s="173" t="s">
        <v>407</v>
      </c>
      <c r="F203" s="174" t="s">
        <v>408</v>
      </c>
      <c r="G203" s="175" t="s">
        <v>227</v>
      </c>
      <c r="H203" s="176">
        <v>8</v>
      </c>
      <c r="I203" s="177"/>
      <c r="J203" s="178">
        <f>ROUND(I203*H203,2)</f>
        <v>0</v>
      </c>
      <c r="K203" s="179"/>
      <c r="L203" s="38"/>
      <c r="M203" s="180" t="s">
        <v>1</v>
      </c>
      <c r="N203" s="181" t="s">
        <v>40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409</v>
      </c>
      <c r="AT203" s="184" t="s">
        <v>167</v>
      </c>
      <c r="AU203" s="184" t="s">
        <v>172</v>
      </c>
      <c r="AY203" s="18" t="s">
        <v>164</v>
      </c>
      <c r="BE203" s="185">
        <f>IF(N203="základná",J203,0)</f>
        <v>0</v>
      </c>
      <c r="BF203" s="185">
        <f>IF(N203="znížená",J203,0)</f>
        <v>0</v>
      </c>
      <c r="BG203" s="185">
        <f>IF(N203="zákl. prenesená",J203,0)</f>
        <v>0</v>
      </c>
      <c r="BH203" s="185">
        <f>IF(N203="zníž. prenesená",J203,0)</f>
        <v>0</v>
      </c>
      <c r="BI203" s="185">
        <f>IF(N203="nulová",J203,0)</f>
        <v>0</v>
      </c>
      <c r="BJ203" s="18" t="s">
        <v>172</v>
      </c>
      <c r="BK203" s="185">
        <f>ROUND(I203*H203,2)</f>
        <v>0</v>
      </c>
      <c r="BL203" s="18" t="s">
        <v>409</v>
      </c>
      <c r="BM203" s="184" t="s">
        <v>482</v>
      </c>
    </row>
    <row r="204" s="2" customFormat="1" ht="24.15" customHeight="1">
      <c r="A204" s="37"/>
      <c r="B204" s="171"/>
      <c r="C204" s="211" t="s">
        <v>7</v>
      </c>
      <c r="D204" s="211" t="s">
        <v>245</v>
      </c>
      <c r="E204" s="212" t="s">
        <v>412</v>
      </c>
      <c r="F204" s="213" t="s">
        <v>413</v>
      </c>
      <c r="G204" s="214" t="s">
        <v>227</v>
      </c>
      <c r="H204" s="215">
        <v>8</v>
      </c>
      <c r="I204" s="216"/>
      <c r="J204" s="217">
        <f>ROUND(I204*H204,2)</f>
        <v>0</v>
      </c>
      <c r="K204" s="218"/>
      <c r="L204" s="219"/>
      <c r="M204" s="220" t="s">
        <v>1</v>
      </c>
      <c r="N204" s="221" t="s">
        <v>40</v>
      </c>
      <c r="O204" s="76"/>
      <c r="P204" s="182">
        <f>O204*H204</f>
        <v>0</v>
      </c>
      <c r="Q204" s="182">
        <v>0.0064999999999999997</v>
      </c>
      <c r="R204" s="182">
        <f>Q204*H204</f>
        <v>0.051999999999999998</v>
      </c>
      <c r="S204" s="182">
        <v>0</v>
      </c>
      <c r="T204" s="18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4" t="s">
        <v>414</v>
      </c>
      <c r="AT204" s="184" t="s">
        <v>245</v>
      </c>
      <c r="AU204" s="184" t="s">
        <v>172</v>
      </c>
      <c r="AY204" s="18" t="s">
        <v>164</v>
      </c>
      <c r="BE204" s="185">
        <f>IF(N204="základná",J204,0)</f>
        <v>0</v>
      </c>
      <c r="BF204" s="185">
        <f>IF(N204="znížená",J204,0)</f>
        <v>0</v>
      </c>
      <c r="BG204" s="185">
        <f>IF(N204="zákl. prenesená",J204,0)</f>
        <v>0</v>
      </c>
      <c r="BH204" s="185">
        <f>IF(N204="zníž. prenesená",J204,0)</f>
        <v>0</v>
      </c>
      <c r="BI204" s="185">
        <f>IF(N204="nulová",J204,0)</f>
        <v>0</v>
      </c>
      <c r="BJ204" s="18" t="s">
        <v>172</v>
      </c>
      <c r="BK204" s="185">
        <f>ROUND(I204*H204,2)</f>
        <v>0</v>
      </c>
      <c r="BL204" s="18" t="s">
        <v>414</v>
      </c>
      <c r="BM204" s="184" t="s">
        <v>483</v>
      </c>
    </row>
    <row r="205" s="2" customFormat="1" ht="24.15" customHeight="1">
      <c r="A205" s="37"/>
      <c r="B205" s="171"/>
      <c r="C205" s="211" t="s">
        <v>259</v>
      </c>
      <c r="D205" s="211" t="s">
        <v>245</v>
      </c>
      <c r="E205" s="212" t="s">
        <v>417</v>
      </c>
      <c r="F205" s="213" t="s">
        <v>418</v>
      </c>
      <c r="G205" s="214" t="s">
        <v>227</v>
      </c>
      <c r="H205" s="215">
        <v>8</v>
      </c>
      <c r="I205" s="216"/>
      <c r="J205" s="217">
        <f>ROUND(I205*H205,2)</f>
        <v>0</v>
      </c>
      <c r="K205" s="218"/>
      <c r="L205" s="219"/>
      <c r="M205" s="220" t="s">
        <v>1</v>
      </c>
      <c r="N205" s="221" t="s">
        <v>40</v>
      </c>
      <c r="O205" s="76"/>
      <c r="P205" s="182">
        <f>O205*H205</f>
        <v>0</v>
      </c>
      <c r="Q205" s="182">
        <v>0.0064999999999999997</v>
      </c>
      <c r="R205" s="182">
        <f>Q205*H205</f>
        <v>0.051999999999999998</v>
      </c>
      <c r="S205" s="182">
        <v>0</v>
      </c>
      <c r="T205" s="18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414</v>
      </c>
      <c r="AT205" s="184" t="s">
        <v>245</v>
      </c>
      <c r="AU205" s="184" t="s">
        <v>172</v>
      </c>
      <c r="AY205" s="18" t="s">
        <v>164</v>
      </c>
      <c r="BE205" s="185">
        <f>IF(N205="základná",J205,0)</f>
        <v>0</v>
      </c>
      <c r="BF205" s="185">
        <f>IF(N205="znížená",J205,0)</f>
        <v>0</v>
      </c>
      <c r="BG205" s="185">
        <f>IF(N205="zákl. prenesená",J205,0)</f>
        <v>0</v>
      </c>
      <c r="BH205" s="185">
        <f>IF(N205="zníž. prenesená",J205,0)</f>
        <v>0</v>
      </c>
      <c r="BI205" s="185">
        <f>IF(N205="nulová",J205,0)</f>
        <v>0</v>
      </c>
      <c r="BJ205" s="18" t="s">
        <v>172</v>
      </c>
      <c r="BK205" s="185">
        <f>ROUND(I205*H205,2)</f>
        <v>0</v>
      </c>
      <c r="BL205" s="18" t="s">
        <v>414</v>
      </c>
      <c r="BM205" s="184" t="s">
        <v>484</v>
      </c>
    </row>
    <row r="206" s="2" customFormat="1" ht="24.15" customHeight="1">
      <c r="A206" s="37"/>
      <c r="B206" s="171"/>
      <c r="C206" s="172" t="s">
        <v>263</v>
      </c>
      <c r="D206" s="172" t="s">
        <v>167</v>
      </c>
      <c r="E206" s="173" t="s">
        <v>421</v>
      </c>
      <c r="F206" s="174" t="s">
        <v>422</v>
      </c>
      <c r="G206" s="175" t="s">
        <v>227</v>
      </c>
      <c r="H206" s="176">
        <v>8</v>
      </c>
      <c r="I206" s="177"/>
      <c r="J206" s="178">
        <f>ROUND(I206*H206,2)</f>
        <v>0</v>
      </c>
      <c r="K206" s="179"/>
      <c r="L206" s="38"/>
      <c r="M206" s="222" t="s">
        <v>1</v>
      </c>
      <c r="N206" s="223" t="s">
        <v>40</v>
      </c>
      <c r="O206" s="224"/>
      <c r="P206" s="225">
        <f>O206*H206</f>
        <v>0</v>
      </c>
      <c r="Q206" s="225">
        <v>0</v>
      </c>
      <c r="R206" s="225">
        <f>Q206*H206</f>
        <v>0</v>
      </c>
      <c r="S206" s="225">
        <v>0.0050000000000000001</v>
      </c>
      <c r="T206" s="226">
        <f>S206*H206</f>
        <v>0.040000000000000001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4" t="s">
        <v>409</v>
      </c>
      <c r="AT206" s="184" t="s">
        <v>167</v>
      </c>
      <c r="AU206" s="184" t="s">
        <v>172</v>
      </c>
      <c r="AY206" s="18" t="s">
        <v>164</v>
      </c>
      <c r="BE206" s="185">
        <f>IF(N206="základná",J206,0)</f>
        <v>0</v>
      </c>
      <c r="BF206" s="185">
        <f>IF(N206="znížená",J206,0)</f>
        <v>0</v>
      </c>
      <c r="BG206" s="185">
        <f>IF(N206="zákl. prenesená",J206,0)</f>
        <v>0</v>
      </c>
      <c r="BH206" s="185">
        <f>IF(N206="zníž. prenesená",J206,0)</f>
        <v>0</v>
      </c>
      <c r="BI206" s="185">
        <f>IF(N206="nulová",J206,0)</f>
        <v>0</v>
      </c>
      <c r="BJ206" s="18" t="s">
        <v>172</v>
      </c>
      <c r="BK206" s="185">
        <f>ROUND(I206*H206,2)</f>
        <v>0</v>
      </c>
      <c r="BL206" s="18" t="s">
        <v>409</v>
      </c>
      <c r="BM206" s="184" t="s">
        <v>485</v>
      </c>
    </row>
    <row r="207" s="2" customFormat="1" ht="6.96" customHeight="1">
      <c r="A207" s="37"/>
      <c r="B207" s="59"/>
      <c r="C207" s="60"/>
      <c r="D207" s="60"/>
      <c r="E207" s="60"/>
      <c r="F207" s="60"/>
      <c r="G207" s="60"/>
      <c r="H207" s="60"/>
      <c r="I207" s="60"/>
      <c r="J207" s="60"/>
      <c r="K207" s="60"/>
      <c r="L207" s="38"/>
      <c r="M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</row>
  </sheetData>
  <autoFilter ref="C126:K206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134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ROUND(J126,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ROUND((SUM(BE126:BE227)),  2)</f>
        <v>0</v>
      </c>
      <c r="G33" s="37"/>
      <c r="H33" s="37"/>
      <c r="I33" s="127">
        <v>0.20000000000000001</v>
      </c>
      <c r="J33" s="126">
        <f>ROUND(((SUM(BE126:BE227))*I33),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ROUND((SUM(BF126:BF227)),  2)</f>
        <v>0</v>
      </c>
      <c r="G34" s="37"/>
      <c r="H34" s="37"/>
      <c r="I34" s="127">
        <v>0.20000000000000001</v>
      </c>
      <c r="J34" s="126">
        <f>ROUND(((SUM(BF126:BF227))*I34),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ROUND((SUM(BG126:BG227)),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ROUND((SUM(BH126:BH227)),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ROUND((SUM(BI126:BI227)),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03 - Trieda č.24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J126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J127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J128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142</v>
      </c>
      <c r="E99" s="145"/>
      <c r="F99" s="145"/>
      <c r="G99" s="145"/>
      <c r="H99" s="145"/>
      <c r="I99" s="145"/>
      <c r="J99" s="146">
        <f>J140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143</v>
      </c>
      <c r="E100" s="145"/>
      <c r="F100" s="145"/>
      <c r="G100" s="145"/>
      <c r="H100" s="145"/>
      <c r="I100" s="145"/>
      <c r="J100" s="146">
        <f>J157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9"/>
      <c r="C101" s="9"/>
      <c r="D101" s="140" t="s">
        <v>144</v>
      </c>
      <c r="E101" s="141"/>
      <c r="F101" s="141"/>
      <c r="G101" s="141"/>
      <c r="H101" s="141"/>
      <c r="I101" s="141"/>
      <c r="J101" s="142">
        <f>J159</f>
        <v>0</v>
      </c>
      <c r="K101" s="9"/>
      <c r="L101" s="13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3"/>
      <c r="C102" s="10"/>
      <c r="D102" s="144" t="s">
        <v>145</v>
      </c>
      <c r="E102" s="145"/>
      <c r="F102" s="145"/>
      <c r="G102" s="145"/>
      <c r="H102" s="145"/>
      <c r="I102" s="145"/>
      <c r="J102" s="146">
        <f>J160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146</v>
      </c>
      <c r="E103" s="145"/>
      <c r="F103" s="145"/>
      <c r="G103" s="145"/>
      <c r="H103" s="145"/>
      <c r="I103" s="145"/>
      <c r="J103" s="146">
        <f>J170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147</v>
      </c>
      <c r="E104" s="145"/>
      <c r="F104" s="145"/>
      <c r="G104" s="145"/>
      <c r="H104" s="145"/>
      <c r="I104" s="145"/>
      <c r="J104" s="146">
        <f>J185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148</v>
      </c>
      <c r="E105" s="145"/>
      <c r="F105" s="145"/>
      <c r="G105" s="145"/>
      <c r="H105" s="145"/>
      <c r="I105" s="145"/>
      <c r="J105" s="146">
        <f>J193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149</v>
      </c>
      <c r="E106" s="145"/>
      <c r="F106" s="145"/>
      <c r="G106" s="145"/>
      <c r="H106" s="145"/>
      <c r="I106" s="145"/>
      <c r="J106" s="146">
        <f>J221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150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15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3.25" customHeight="1">
      <c r="A116" s="37"/>
      <c r="B116" s="38"/>
      <c r="C116" s="37"/>
      <c r="D116" s="37"/>
      <c r="E116" s="120" t="str">
        <f>E7</f>
        <v>Stavebné opravy v triedach - SPŠ elektrotechnická, Komenského 44, 040 01 Košice</v>
      </c>
      <c r="F116" s="31"/>
      <c r="G116" s="31"/>
      <c r="H116" s="31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133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7"/>
      <c r="D118" s="37"/>
      <c r="E118" s="66" t="str">
        <f>E9</f>
        <v>03 - Trieda č.24</v>
      </c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19</v>
      </c>
      <c r="D120" s="37"/>
      <c r="E120" s="37"/>
      <c r="F120" s="26" t="str">
        <f>F12</f>
        <v>Komenského 44, 040 01 Košice</v>
      </c>
      <c r="G120" s="37"/>
      <c r="H120" s="37"/>
      <c r="I120" s="31" t="s">
        <v>21</v>
      </c>
      <c r="J120" s="68" t="str">
        <f>IF(J12="","",J12)</f>
        <v>25. 10. 2020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23</v>
      </c>
      <c r="D122" s="37"/>
      <c r="E122" s="37"/>
      <c r="F122" s="26" t="str">
        <f>E15</f>
        <v xml:space="preserve"> SPŠ elektrotechnická, Komenského 44, 04001 Košice</v>
      </c>
      <c r="G122" s="37"/>
      <c r="H122" s="37"/>
      <c r="I122" s="31" t="s">
        <v>29</v>
      </c>
      <c r="J122" s="35" t="str">
        <f>E21</f>
        <v xml:space="preserve"> 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27</v>
      </c>
      <c r="D123" s="37"/>
      <c r="E123" s="37"/>
      <c r="F123" s="26" t="str">
        <f>IF(E18="","",E18)</f>
        <v>Vyplň údaj</v>
      </c>
      <c r="G123" s="37"/>
      <c r="H123" s="37"/>
      <c r="I123" s="31" t="s">
        <v>32</v>
      </c>
      <c r="J123" s="35" t="str">
        <f>E24</f>
        <v xml:space="preserve"> 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47"/>
      <c r="B125" s="148"/>
      <c r="C125" s="149" t="s">
        <v>151</v>
      </c>
      <c r="D125" s="150" t="s">
        <v>59</v>
      </c>
      <c r="E125" s="150" t="s">
        <v>55</v>
      </c>
      <c r="F125" s="150" t="s">
        <v>56</v>
      </c>
      <c r="G125" s="150" t="s">
        <v>152</v>
      </c>
      <c r="H125" s="150" t="s">
        <v>153</v>
      </c>
      <c r="I125" s="150" t="s">
        <v>154</v>
      </c>
      <c r="J125" s="151" t="s">
        <v>137</v>
      </c>
      <c r="K125" s="152" t="s">
        <v>155</v>
      </c>
      <c r="L125" s="153"/>
      <c r="M125" s="85" t="s">
        <v>1</v>
      </c>
      <c r="N125" s="86" t="s">
        <v>38</v>
      </c>
      <c r="O125" s="86" t="s">
        <v>156</v>
      </c>
      <c r="P125" s="86" t="s">
        <v>157</v>
      </c>
      <c r="Q125" s="86" t="s">
        <v>158</v>
      </c>
      <c r="R125" s="86" t="s">
        <v>159</v>
      </c>
      <c r="S125" s="86" t="s">
        <v>160</v>
      </c>
      <c r="T125" s="87" t="s">
        <v>161</v>
      </c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</row>
    <row r="126" s="2" customFormat="1" ht="22.8" customHeight="1">
      <c r="A126" s="37"/>
      <c r="B126" s="38"/>
      <c r="C126" s="92" t="s">
        <v>138</v>
      </c>
      <c r="D126" s="37"/>
      <c r="E126" s="37"/>
      <c r="F126" s="37"/>
      <c r="G126" s="37"/>
      <c r="H126" s="37"/>
      <c r="I126" s="37"/>
      <c r="J126" s="154">
        <f>BK126</f>
        <v>0</v>
      </c>
      <c r="K126" s="37"/>
      <c r="L126" s="38"/>
      <c r="M126" s="88"/>
      <c r="N126" s="72"/>
      <c r="O126" s="89"/>
      <c r="P126" s="155">
        <f>P127+P159</f>
        <v>0</v>
      </c>
      <c r="Q126" s="89"/>
      <c r="R126" s="155">
        <f>R127+R159</f>
        <v>0.89399387999999991</v>
      </c>
      <c r="S126" s="89"/>
      <c r="T126" s="156">
        <f>T127+T159</f>
        <v>0.24340000000000001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73</v>
      </c>
      <c r="AU126" s="18" t="s">
        <v>139</v>
      </c>
      <c r="BK126" s="157">
        <f>BK127+BK159</f>
        <v>0</v>
      </c>
    </row>
    <row r="127" s="12" customFormat="1" ht="25.92" customHeight="1">
      <c r="A127" s="12"/>
      <c r="B127" s="158"/>
      <c r="C127" s="12"/>
      <c r="D127" s="159" t="s">
        <v>73</v>
      </c>
      <c r="E127" s="160" t="s">
        <v>162</v>
      </c>
      <c r="F127" s="160" t="s">
        <v>163</v>
      </c>
      <c r="G127" s="12"/>
      <c r="H127" s="12"/>
      <c r="I127" s="161"/>
      <c r="J127" s="162">
        <f>BK127</f>
        <v>0</v>
      </c>
      <c r="K127" s="12"/>
      <c r="L127" s="158"/>
      <c r="M127" s="163"/>
      <c r="N127" s="164"/>
      <c r="O127" s="164"/>
      <c r="P127" s="165">
        <f>P128+P140+P157</f>
        <v>0</v>
      </c>
      <c r="Q127" s="164"/>
      <c r="R127" s="165">
        <f>R128+R140+R157</f>
        <v>0.45323758999999997</v>
      </c>
      <c r="S127" s="164"/>
      <c r="T127" s="166">
        <f>T128+T140+T157</f>
        <v>0.22134000000000001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73</v>
      </c>
      <c r="AU127" s="167" t="s">
        <v>74</v>
      </c>
      <c r="AY127" s="159" t="s">
        <v>164</v>
      </c>
      <c r="BK127" s="168">
        <f>BK128+BK140+BK157</f>
        <v>0</v>
      </c>
    </row>
    <row r="128" s="12" customFormat="1" ht="22.8" customHeight="1">
      <c r="A128" s="12"/>
      <c r="B128" s="158"/>
      <c r="C128" s="12"/>
      <c r="D128" s="159" t="s">
        <v>73</v>
      </c>
      <c r="E128" s="169" t="s">
        <v>165</v>
      </c>
      <c r="F128" s="169" t="s">
        <v>166</v>
      </c>
      <c r="G128" s="12"/>
      <c r="H128" s="12"/>
      <c r="I128" s="161"/>
      <c r="J128" s="170">
        <f>BK128</f>
        <v>0</v>
      </c>
      <c r="K128" s="12"/>
      <c r="L128" s="158"/>
      <c r="M128" s="163"/>
      <c r="N128" s="164"/>
      <c r="O128" s="164"/>
      <c r="P128" s="165">
        <f>SUM(P129:P139)</f>
        <v>0</v>
      </c>
      <c r="Q128" s="164"/>
      <c r="R128" s="165">
        <f>SUM(R129:R139)</f>
        <v>0.45323758999999997</v>
      </c>
      <c r="S128" s="164"/>
      <c r="T128" s="166">
        <f>SUM(T129:T139)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9" t="s">
        <v>82</v>
      </c>
      <c r="AT128" s="167" t="s">
        <v>73</v>
      </c>
      <c r="AU128" s="167" t="s">
        <v>82</v>
      </c>
      <c r="AY128" s="159" t="s">
        <v>164</v>
      </c>
      <c r="BK128" s="168">
        <f>SUM(BK129:BK139)</f>
        <v>0</v>
      </c>
    </row>
    <row r="129" s="2" customFormat="1" ht="37.8" customHeight="1">
      <c r="A129" s="37"/>
      <c r="B129" s="171"/>
      <c r="C129" s="172" t="s">
        <v>82</v>
      </c>
      <c r="D129" s="172" t="s">
        <v>167</v>
      </c>
      <c r="E129" s="173" t="s">
        <v>168</v>
      </c>
      <c r="F129" s="174" t="s">
        <v>169</v>
      </c>
      <c r="G129" s="175" t="s">
        <v>170</v>
      </c>
      <c r="H129" s="176">
        <v>74.084000000000003</v>
      </c>
      <c r="I129" s="177"/>
      <c r="J129" s="178">
        <f>ROUND(I129*H129,2)</f>
        <v>0</v>
      </c>
      <c r="K129" s="179"/>
      <c r="L129" s="38"/>
      <c r="M129" s="180" t="s">
        <v>1</v>
      </c>
      <c r="N129" s="181" t="s">
        <v>40</v>
      </c>
      <c r="O129" s="76"/>
      <c r="P129" s="182">
        <f>O129*H129</f>
        <v>0</v>
      </c>
      <c r="Q129" s="182">
        <v>0.00247</v>
      </c>
      <c r="R129" s="182">
        <f>Q129*H129</f>
        <v>0.18298748000000001</v>
      </c>
      <c r="S129" s="182">
        <v>0</v>
      </c>
      <c r="T129" s="18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4" t="s">
        <v>171</v>
      </c>
      <c r="AT129" s="184" t="s">
        <v>167</v>
      </c>
      <c r="AU129" s="184" t="s">
        <v>172</v>
      </c>
      <c r="AY129" s="18" t="s">
        <v>164</v>
      </c>
      <c r="BE129" s="185">
        <f>IF(N129="základná",J129,0)</f>
        <v>0</v>
      </c>
      <c r="BF129" s="185">
        <f>IF(N129="znížená",J129,0)</f>
        <v>0</v>
      </c>
      <c r="BG129" s="185">
        <f>IF(N129="zákl. prenesená",J129,0)</f>
        <v>0</v>
      </c>
      <c r="BH129" s="185">
        <f>IF(N129="zníž. prenesená",J129,0)</f>
        <v>0</v>
      </c>
      <c r="BI129" s="185">
        <f>IF(N129="nulová",J129,0)</f>
        <v>0</v>
      </c>
      <c r="BJ129" s="18" t="s">
        <v>172</v>
      </c>
      <c r="BK129" s="185">
        <f>ROUND(I129*H129,2)</f>
        <v>0</v>
      </c>
      <c r="BL129" s="18" t="s">
        <v>171</v>
      </c>
      <c r="BM129" s="184" t="s">
        <v>173</v>
      </c>
    </row>
    <row r="130" s="13" customFormat="1">
      <c r="A130" s="13"/>
      <c r="B130" s="186"/>
      <c r="C130" s="13"/>
      <c r="D130" s="187" t="s">
        <v>174</v>
      </c>
      <c r="E130" s="188" t="s">
        <v>1</v>
      </c>
      <c r="F130" s="189" t="s">
        <v>175</v>
      </c>
      <c r="G130" s="13"/>
      <c r="H130" s="190">
        <v>74.084000000000003</v>
      </c>
      <c r="I130" s="191"/>
      <c r="J130" s="13"/>
      <c r="K130" s="13"/>
      <c r="L130" s="186"/>
      <c r="M130" s="192"/>
      <c r="N130" s="193"/>
      <c r="O130" s="193"/>
      <c r="P130" s="193"/>
      <c r="Q130" s="193"/>
      <c r="R130" s="193"/>
      <c r="S130" s="193"/>
      <c r="T130" s="19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8" t="s">
        <v>174</v>
      </c>
      <c r="AU130" s="188" t="s">
        <v>172</v>
      </c>
      <c r="AV130" s="13" t="s">
        <v>172</v>
      </c>
      <c r="AW130" s="13" t="s">
        <v>30</v>
      </c>
      <c r="AX130" s="13" t="s">
        <v>74</v>
      </c>
      <c r="AY130" s="188" t="s">
        <v>164</v>
      </c>
    </row>
    <row r="131" s="14" customFormat="1">
      <c r="A131" s="14"/>
      <c r="B131" s="195"/>
      <c r="C131" s="14"/>
      <c r="D131" s="187" t="s">
        <v>174</v>
      </c>
      <c r="E131" s="196" t="s">
        <v>1</v>
      </c>
      <c r="F131" s="197" t="s">
        <v>176</v>
      </c>
      <c r="G131" s="14"/>
      <c r="H131" s="198">
        <v>74.084000000000003</v>
      </c>
      <c r="I131" s="199"/>
      <c r="J131" s="14"/>
      <c r="K131" s="14"/>
      <c r="L131" s="195"/>
      <c r="M131" s="200"/>
      <c r="N131" s="201"/>
      <c r="O131" s="201"/>
      <c r="P131" s="201"/>
      <c r="Q131" s="201"/>
      <c r="R131" s="201"/>
      <c r="S131" s="201"/>
      <c r="T131" s="20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96" t="s">
        <v>174</v>
      </c>
      <c r="AU131" s="196" t="s">
        <v>172</v>
      </c>
      <c r="AV131" s="14" t="s">
        <v>177</v>
      </c>
      <c r="AW131" s="14" t="s">
        <v>30</v>
      </c>
      <c r="AX131" s="14" t="s">
        <v>74</v>
      </c>
      <c r="AY131" s="196" t="s">
        <v>164</v>
      </c>
    </row>
    <row r="132" s="15" customFormat="1">
      <c r="A132" s="15"/>
      <c r="B132" s="203"/>
      <c r="C132" s="15"/>
      <c r="D132" s="187" t="s">
        <v>174</v>
      </c>
      <c r="E132" s="204" t="s">
        <v>1</v>
      </c>
      <c r="F132" s="205" t="s">
        <v>178</v>
      </c>
      <c r="G132" s="15"/>
      <c r="H132" s="206">
        <v>74.084000000000003</v>
      </c>
      <c r="I132" s="207"/>
      <c r="J132" s="15"/>
      <c r="K132" s="15"/>
      <c r="L132" s="203"/>
      <c r="M132" s="208"/>
      <c r="N132" s="209"/>
      <c r="O132" s="209"/>
      <c r="P132" s="209"/>
      <c r="Q132" s="209"/>
      <c r="R132" s="209"/>
      <c r="S132" s="209"/>
      <c r="T132" s="210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04" t="s">
        <v>174</v>
      </c>
      <c r="AU132" s="204" t="s">
        <v>172</v>
      </c>
      <c r="AV132" s="15" t="s">
        <v>171</v>
      </c>
      <c r="AW132" s="15" t="s">
        <v>30</v>
      </c>
      <c r="AX132" s="15" t="s">
        <v>82</v>
      </c>
      <c r="AY132" s="204" t="s">
        <v>164</v>
      </c>
    </row>
    <row r="133" s="2" customFormat="1" ht="24.15" customHeight="1">
      <c r="A133" s="37"/>
      <c r="B133" s="171"/>
      <c r="C133" s="172" t="s">
        <v>172</v>
      </c>
      <c r="D133" s="172" t="s">
        <v>167</v>
      </c>
      <c r="E133" s="173" t="s">
        <v>179</v>
      </c>
      <c r="F133" s="174" t="s">
        <v>180</v>
      </c>
      <c r="G133" s="175" t="s">
        <v>170</v>
      </c>
      <c r="H133" s="176">
        <v>109.413</v>
      </c>
      <c r="I133" s="177"/>
      <c r="J133" s="178">
        <f>ROUND(I133*H133,2)</f>
        <v>0</v>
      </c>
      <c r="K133" s="179"/>
      <c r="L133" s="38"/>
      <c r="M133" s="180" t="s">
        <v>1</v>
      </c>
      <c r="N133" s="181" t="s">
        <v>40</v>
      </c>
      <c r="O133" s="76"/>
      <c r="P133" s="182">
        <f>O133*H133</f>
        <v>0</v>
      </c>
      <c r="Q133" s="182">
        <v>0.00247</v>
      </c>
      <c r="R133" s="182">
        <f>Q133*H133</f>
        <v>0.27025010999999999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171</v>
      </c>
      <c r="AT133" s="184" t="s">
        <v>167</v>
      </c>
      <c r="AU133" s="184" t="s">
        <v>172</v>
      </c>
      <c r="AY133" s="18" t="s">
        <v>164</v>
      </c>
      <c r="BE133" s="185">
        <f>IF(N133="základná",J133,0)</f>
        <v>0</v>
      </c>
      <c r="BF133" s="185">
        <f>IF(N133="znížená",J133,0)</f>
        <v>0</v>
      </c>
      <c r="BG133" s="185">
        <f>IF(N133="zákl. prenesená",J133,0)</f>
        <v>0</v>
      </c>
      <c r="BH133" s="185">
        <f>IF(N133="zníž. prenesená",J133,0)</f>
        <v>0</v>
      </c>
      <c r="BI133" s="185">
        <f>IF(N133="nulová",J133,0)</f>
        <v>0</v>
      </c>
      <c r="BJ133" s="18" t="s">
        <v>172</v>
      </c>
      <c r="BK133" s="185">
        <f>ROUND(I133*H133,2)</f>
        <v>0</v>
      </c>
      <c r="BL133" s="18" t="s">
        <v>171</v>
      </c>
      <c r="BM133" s="184" t="s">
        <v>181</v>
      </c>
    </row>
    <row r="134" s="13" customFormat="1">
      <c r="A134" s="13"/>
      <c r="B134" s="186"/>
      <c r="C134" s="13"/>
      <c r="D134" s="187" t="s">
        <v>174</v>
      </c>
      <c r="E134" s="188" t="s">
        <v>1</v>
      </c>
      <c r="F134" s="189" t="s">
        <v>182</v>
      </c>
      <c r="G134" s="13"/>
      <c r="H134" s="190">
        <v>121.45</v>
      </c>
      <c r="I134" s="191"/>
      <c r="J134" s="13"/>
      <c r="K134" s="13"/>
      <c r="L134" s="186"/>
      <c r="M134" s="192"/>
      <c r="N134" s="193"/>
      <c r="O134" s="193"/>
      <c r="P134" s="193"/>
      <c r="Q134" s="193"/>
      <c r="R134" s="193"/>
      <c r="S134" s="193"/>
      <c r="T134" s="19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8" t="s">
        <v>174</v>
      </c>
      <c r="AU134" s="188" t="s">
        <v>172</v>
      </c>
      <c r="AV134" s="13" t="s">
        <v>172</v>
      </c>
      <c r="AW134" s="13" t="s">
        <v>30</v>
      </c>
      <c r="AX134" s="13" t="s">
        <v>74</v>
      </c>
      <c r="AY134" s="188" t="s">
        <v>164</v>
      </c>
    </row>
    <row r="135" s="13" customFormat="1">
      <c r="A135" s="13"/>
      <c r="B135" s="186"/>
      <c r="C135" s="13"/>
      <c r="D135" s="187" t="s">
        <v>174</v>
      </c>
      <c r="E135" s="188" t="s">
        <v>1</v>
      </c>
      <c r="F135" s="189" t="s">
        <v>183</v>
      </c>
      <c r="G135" s="13"/>
      <c r="H135" s="190">
        <v>-19.213000000000001</v>
      </c>
      <c r="I135" s="191"/>
      <c r="J135" s="13"/>
      <c r="K135" s="13"/>
      <c r="L135" s="186"/>
      <c r="M135" s="192"/>
      <c r="N135" s="193"/>
      <c r="O135" s="193"/>
      <c r="P135" s="193"/>
      <c r="Q135" s="193"/>
      <c r="R135" s="193"/>
      <c r="S135" s="193"/>
      <c r="T135" s="19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8" t="s">
        <v>174</v>
      </c>
      <c r="AU135" s="188" t="s">
        <v>172</v>
      </c>
      <c r="AV135" s="13" t="s">
        <v>172</v>
      </c>
      <c r="AW135" s="13" t="s">
        <v>30</v>
      </c>
      <c r="AX135" s="13" t="s">
        <v>74</v>
      </c>
      <c r="AY135" s="188" t="s">
        <v>164</v>
      </c>
    </row>
    <row r="136" s="13" customFormat="1">
      <c r="A136" s="13"/>
      <c r="B136" s="186"/>
      <c r="C136" s="13"/>
      <c r="D136" s="187" t="s">
        <v>174</v>
      </c>
      <c r="E136" s="188" t="s">
        <v>1</v>
      </c>
      <c r="F136" s="189" t="s">
        <v>184</v>
      </c>
      <c r="G136" s="13"/>
      <c r="H136" s="190">
        <v>-1.845</v>
      </c>
      <c r="I136" s="191"/>
      <c r="J136" s="13"/>
      <c r="K136" s="13"/>
      <c r="L136" s="186"/>
      <c r="M136" s="192"/>
      <c r="N136" s="193"/>
      <c r="O136" s="193"/>
      <c r="P136" s="193"/>
      <c r="Q136" s="193"/>
      <c r="R136" s="193"/>
      <c r="S136" s="193"/>
      <c r="T136" s="19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8" t="s">
        <v>174</v>
      </c>
      <c r="AU136" s="188" t="s">
        <v>172</v>
      </c>
      <c r="AV136" s="13" t="s">
        <v>172</v>
      </c>
      <c r="AW136" s="13" t="s">
        <v>30</v>
      </c>
      <c r="AX136" s="13" t="s">
        <v>74</v>
      </c>
      <c r="AY136" s="188" t="s">
        <v>164</v>
      </c>
    </row>
    <row r="137" s="13" customFormat="1">
      <c r="A137" s="13"/>
      <c r="B137" s="186"/>
      <c r="C137" s="13"/>
      <c r="D137" s="187" t="s">
        <v>174</v>
      </c>
      <c r="E137" s="188" t="s">
        <v>1</v>
      </c>
      <c r="F137" s="189" t="s">
        <v>185</v>
      </c>
      <c r="G137" s="13"/>
      <c r="H137" s="190">
        <v>9.0210000000000008</v>
      </c>
      <c r="I137" s="191"/>
      <c r="J137" s="13"/>
      <c r="K137" s="13"/>
      <c r="L137" s="186"/>
      <c r="M137" s="192"/>
      <c r="N137" s="193"/>
      <c r="O137" s="193"/>
      <c r="P137" s="193"/>
      <c r="Q137" s="193"/>
      <c r="R137" s="193"/>
      <c r="S137" s="193"/>
      <c r="T137" s="19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8" t="s">
        <v>174</v>
      </c>
      <c r="AU137" s="188" t="s">
        <v>172</v>
      </c>
      <c r="AV137" s="13" t="s">
        <v>172</v>
      </c>
      <c r="AW137" s="13" t="s">
        <v>30</v>
      </c>
      <c r="AX137" s="13" t="s">
        <v>74</v>
      </c>
      <c r="AY137" s="188" t="s">
        <v>164</v>
      </c>
    </row>
    <row r="138" s="14" customFormat="1">
      <c r="A138" s="14"/>
      <c r="B138" s="195"/>
      <c r="C138" s="14"/>
      <c r="D138" s="187" t="s">
        <v>174</v>
      </c>
      <c r="E138" s="196" t="s">
        <v>1</v>
      </c>
      <c r="F138" s="197" t="s">
        <v>176</v>
      </c>
      <c r="G138" s="14"/>
      <c r="H138" s="198">
        <v>109.413</v>
      </c>
      <c r="I138" s="199"/>
      <c r="J138" s="14"/>
      <c r="K138" s="14"/>
      <c r="L138" s="195"/>
      <c r="M138" s="200"/>
      <c r="N138" s="201"/>
      <c r="O138" s="201"/>
      <c r="P138" s="201"/>
      <c r="Q138" s="201"/>
      <c r="R138" s="201"/>
      <c r="S138" s="201"/>
      <c r="T138" s="20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6" t="s">
        <v>174</v>
      </c>
      <c r="AU138" s="196" t="s">
        <v>172</v>
      </c>
      <c r="AV138" s="14" t="s">
        <v>177</v>
      </c>
      <c r="AW138" s="14" t="s">
        <v>30</v>
      </c>
      <c r="AX138" s="14" t="s">
        <v>74</v>
      </c>
      <c r="AY138" s="196" t="s">
        <v>164</v>
      </c>
    </row>
    <row r="139" s="15" customFormat="1">
      <c r="A139" s="15"/>
      <c r="B139" s="203"/>
      <c r="C139" s="15"/>
      <c r="D139" s="187" t="s">
        <v>174</v>
      </c>
      <c r="E139" s="204" t="s">
        <v>1</v>
      </c>
      <c r="F139" s="205" t="s">
        <v>178</v>
      </c>
      <c r="G139" s="15"/>
      <c r="H139" s="206">
        <v>109.413</v>
      </c>
      <c r="I139" s="207"/>
      <c r="J139" s="15"/>
      <c r="K139" s="15"/>
      <c r="L139" s="203"/>
      <c r="M139" s="208"/>
      <c r="N139" s="209"/>
      <c r="O139" s="209"/>
      <c r="P139" s="209"/>
      <c r="Q139" s="209"/>
      <c r="R139" s="209"/>
      <c r="S139" s="209"/>
      <c r="T139" s="210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04" t="s">
        <v>174</v>
      </c>
      <c r="AU139" s="204" t="s">
        <v>172</v>
      </c>
      <c r="AV139" s="15" t="s">
        <v>171</v>
      </c>
      <c r="AW139" s="15" t="s">
        <v>30</v>
      </c>
      <c r="AX139" s="15" t="s">
        <v>82</v>
      </c>
      <c r="AY139" s="204" t="s">
        <v>164</v>
      </c>
    </row>
    <row r="140" s="12" customFormat="1" ht="22.8" customHeight="1">
      <c r="A140" s="12"/>
      <c r="B140" s="158"/>
      <c r="C140" s="12"/>
      <c r="D140" s="159" t="s">
        <v>73</v>
      </c>
      <c r="E140" s="169" t="s">
        <v>186</v>
      </c>
      <c r="F140" s="169" t="s">
        <v>187</v>
      </c>
      <c r="G140" s="12"/>
      <c r="H140" s="12"/>
      <c r="I140" s="161"/>
      <c r="J140" s="170">
        <f>BK140</f>
        <v>0</v>
      </c>
      <c r="K140" s="12"/>
      <c r="L140" s="158"/>
      <c r="M140" s="163"/>
      <c r="N140" s="164"/>
      <c r="O140" s="164"/>
      <c r="P140" s="165">
        <f>SUM(P141:P156)</f>
        <v>0</v>
      </c>
      <c r="Q140" s="164"/>
      <c r="R140" s="165">
        <f>SUM(R141:R156)</f>
        <v>0</v>
      </c>
      <c r="S140" s="164"/>
      <c r="T140" s="166">
        <f>SUM(T141:T156)</f>
        <v>0.22134000000000001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59" t="s">
        <v>82</v>
      </c>
      <c r="AT140" s="167" t="s">
        <v>73</v>
      </c>
      <c r="AU140" s="167" t="s">
        <v>82</v>
      </c>
      <c r="AY140" s="159" t="s">
        <v>164</v>
      </c>
      <c r="BK140" s="168">
        <f>SUM(BK141:BK156)</f>
        <v>0</v>
      </c>
    </row>
    <row r="141" s="2" customFormat="1" ht="37.8" customHeight="1">
      <c r="A141" s="37"/>
      <c r="B141" s="171"/>
      <c r="C141" s="172" t="s">
        <v>177</v>
      </c>
      <c r="D141" s="172" t="s">
        <v>167</v>
      </c>
      <c r="E141" s="173" t="s">
        <v>188</v>
      </c>
      <c r="F141" s="174" t="s">
        <v>189</v>
      </c>
      <c r="G141" s="175" t="s">
        <v>170</v>
      </c>
      <c r="H141" s="176">
        <v>3.2549999999999999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40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0.068000000000000005</v>
      </c>
      <c r="T141" s="183">
        <f>S141*H141</f>
        <v>0.22134000000000001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171</v>
      </c>
      <c r="AT141" s="184" t="s">
        <v>167</v>
      </c>
      <c r="AU141" s="184" t="s">
        <v>172</v>
      </c>
      <c r="AY141" s="18" t="s">
        <v>164</v>
      </c>
      <c r="BE141" s="185">
        <f>IF(N141="základná",J141,0)</f>
        <v>0</v>
      </c>
      <c r="BF141" s="185">
        <f>IF(N141="znížená",J141,0)</f>
        <v>0</v>
      </c>
      <c r="BG141" s="185">
        <f>IF(N141="zákl. prenesená",J141,0)</f>
        <v>0</v>
      </c>
      <c r="BH141" s="185">
        <f>IF(N141="zníž. prenesená",J141,0)</f>
        <v>0</v>
      </c>
      <c r="BI141" s="185">
        <f>IF(N141="nulová",J141,0)</f>
        <v>0</v>
      </c>
      <c r="BJ141" s="18" t="s">
        <v>172</v>
      </c>
      <c r="BK141" s="185">
        <f>ROUND(I141*H141,2)</f>
        <v>0</v>
      </c>
      <c r="BL141" s="18" t="s">
        <v>171</v>
      </c>
      <c r="BM141" s="184" t="s">
        <v>190</v>
      </c>
    </row>
    <row r="142" s="13" customFormat="1">
      <c r="A142" s="13"/>
      <c r="B142" s="186"/>
      <c r="C142" s="13"/>
      <c r="D142" s="187" t="s">
        <v>174</v>
      </c>
      <c r="E142" s="188" t="s">
        <v>1</v>
      </c>
      <c r="F142" s="189" t="s">
        <v>191</v>
      </c>
      <c r="G142" s="13"/>
      <c r="H142" s="190">
        <v>3.2549999999999999</v>
      </c>
      <c r="I142" s="191"/>
      <c r="J142" s="13"/>
      <c r="K142" s="13"/>
      <c r="L142" s="186"/>
      <c r="M142" s="192"/>
      <c r="N142" s="193"/>
      <c r="O142" s="193"/>
      <c r="P142" s="193"/>
      <c r="Q142" s="193"/>
      <c r="R142" s="193"/>
      <c r="S142" s="193"/>
      <c r="T142" s="19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8" t="s">
        <v>174</v>
      </c>
      <c r="AU142" s="188" t="s">
        <v>172</v>
      </c>
      <c r="AV142" s="13" t="s">
        <v>172</v>
      </c>
      <c r="AW142" s="13" t="s">
        <v>30</v>
      </c>
      <c r="AX142" s="13" t="s">
        <v>74</v>
      </c>
      <c r="AY142" s="188" t="s">
        <v>164</v>
      </c>
    </row>
    <row r="143" s="14" customFormat="1">
      <c r="A143" s="14"/>
      <c r="B143" s="195"/>
      <c r="C143" s="14"/>
      <c r="D143" s="187" t="s">
        <v>174</v>
      </c>
      <c r="E143" s="196" t="s">
        <v>1</v>
      </c>
      <c r="F143" s="197" t="s">
        <v>176</v>
      </c>
      <c r="G143" s="14"/>
      <c r="H143" s="198">
        <v>3.2549999999999999</v>
      </c>
      <c r="I143" s="199"/>
      <c r="J143" s="14"/>
      <c r="K143" s="14"/>
      <c r="L143" s="195"/>
      <c r="M143" s="200"/>
      <c r="N143" s="201"/>
      <c r="O143" s="201"/>
      <c r="P143" s="201"/>
      <c r="Q143" s="201"/>
      <c r="R143" s="201"/>
      <c r="S143" s="201"/>
      <c r="T143" s="20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6" t="s">
        <v>174</v>
      </c>
      <c r="AU143" s="196" t="s">
        <v>172</v>
      </c>
      <c r="AV143" s="14" t="s">
        <v>177</v>
      </c>
      <c r="AW143" s="14" t="s">
        <v>30</v>
      </c>
      <c r="AX143" s="14" t="s">
        <v>74</v>
      </c>
      <c r="AY143" s="196" t="s">
        <v>164</v>
      </c>
    </row>
    <row r="144" s="15" customFormat="1">
      <c r="A144" s="15"/>
      <c r="B144" s="203"/>
      <c r="C144" s="15"/>
      <c r="D144" s="187" t="s">
        <v>174</v>
      </c>
      <c r="E144" s="204" t="s">
        <v>1</v>
      </c>
      <c r="F144" s="205" t="s">
        <v>178</v>
      </c>
      <c r="G144" s="15"/>
      <c r="H144" s="206">
        <v>3.2549999999999999</v>
      </c>
      <c r="I144" s="207"/>
      <c r="J144" s="15"/>
      <c r="K144" s="15"/>
      <c r="L144" s="203"/>
      <c r="M144" s="208"/>
      <c r="N144" s="209"/>
      <c r="O144" s="209"/>
      <c r="P144" s="209"/>
      <c r="Q144" s="209"/>
      <c r="R144" s="209"/>
      <c r="S144" s="209"/>
      <c r="T144" s="210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04" t="s">
        <v>174</v>
      </c>
      <c r="AU144" s="204" t="s">
        <v>172</v>
      </c>
      <c r="AV144" s="15" t="s">
        <v>171</v>
      </c>
      <c r="AW144" s="15" t="s">
        <v>30</v>
      </c>
      <c r="AX144" s="15" t="s">
        <v>82</v>
      </c>
      <c r="AY144" s="204" t="s">
        <v>164</v>
      </c>
    </row>
    <row r="145" s="2" customFormat="1" ht="24.15" customHeight="1">
      <c r="A145" s="37"/>
      <c r="B145" s="171"/>
      <c r="C145" s="172" t="s">
        <v>171</v>
      </c>
      <c r="D145" s="172" t="s">
        <v>167</v>
      </c>
      <c r="E145" s="173" t="s">
        <v>192</v>
      </c>
      <c r="F145" s="174" t="s">
        <v>193</v>
      </c>
      <c r="G145" s="175" t="s">
        <v>194</v>
      </c>
      <c r="H145" s="176">
        <v>0.24299999999999999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40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171</v>
      </c>
      <c r="AT145" s="184" t="s">
        <v>167</v>
      </c>
      <c r="AU145" s="184" t="s">
        <v>172</v>
      </c>
      <c r="AY145" s="18" t="s">
        <v>164</v>
      </c>
      <c r="BE145" s="185">
        <f>IF(N145="základná",J145,0)</f>
        <v>0</v>
      </c>
      <c r="BF145" s="185">
        <f>IF(N145="znížená",J145,0)</f>
        <v>0</v>
      </c>
      <c r="BG145" s="185">
        <f>IF(N145="zákl. prenesená",J145,0)</f>
        <v>0</v>
      </c>
      <c r="BH145" s="185">
        <f>IF(N145="zníž. prenesená",J145,0)</f>
        <v>0</v>
      </c>
      <c r="BI145" s="185">
        <f>IF(N145="nulová",J145,0)</f>
        <v>0</v>
      </c>
      <c r="BJ145" s="18" t="s">
        <v>172</v>
      </c>
      <c r="BK145" s="185">
        <f>ROUND(I145*H145,2)</f>
        <v>0</v>
      </c>
      <c r="BL145" s="18" t="s">
        <v>171</v>
      </c>
      <c r="BM145" s="184" t="s">
        <v>195</v>
      </c>
    </row>
    <row r="146" s="2" customFormat="1" ht="24.15" customHeight="1">
      <c r="A146" s="37"/>
      <c r="B146" s="171"/>
      <c r="C146" s="172" t="s">
        <v>196</v>
      </c>
      <c r="D146" s="172" t="s">
        <v>167</v>
      </c>
      <c r="E146" s="173" t="s">
        <v>197</v>
      </c>
      <c r="F146" s="174" t="s">
        <v>198</v>
      </c>
      <c r="G146" s="175" t="s">
        <v>194</v>
      </c>
      <c r="H146" s="176">
        <v>0.24299999999999999</v>
      </c>
      <c r="I146" s="177"/>
      <c r="J146" s="178">
        <f>ROUND(I146*H146,2)</f>
        <v>0</v>
      </c>
      <c r="K146" s="179"/>
      <c r="L146" s="38"/>
      <c r="M146" s="180" t="s">
        <v>1</v>
      </c>
      <c r="N146" s="181" t="s">
        <v>40</v>
      </c>
      <c r="O146" s="76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4" t="s">
        <v>171</v>
      </c>
      <c r="AT146" s="184" t="s">
        <v>167</v>
      </c>
      <c r="AU146" s="184" t="s">
        <v>172</v>
      </c>
      <c r="AY146" s="18" t="s">
        <v>164</v>
      </c>
      <c r="BE146" s="185">
        <f>IF(N146="základná",J146,0)</f>
        <v>0</v>
      </c>
      <c r="BF146" s="185">
        <f>IF(N146="znížená",J146,0)</f>
        <v>0</v>
      </c>
      <c r="BG146" s="185">
        <f>IF(N146="zákl. prenesená",J146,0)</f>
        <v>0</v>
      </c>
      <c r="BH146" s="185">
        <f>IF(N146="zníž. prenesená",J146,0)</f>
        <v>0</v>
      </c>
      <c r="BI146" s="185">
        <f>IF(N146="nulová",J146,0)</f>
        <v>0</v>
      </c>
      <c r="BJ146" s="18" t="s">
        <v>172</v>
      </c>
      <c r="BK146" s="185">
        <f>ROUND(I146*H146,2)</f>
        <v>0</v>
      </c>
      <c r="BL146" s="18" t="s">
        <v>171</v>
      </c>
      <c r="BM146" s="184" t="s">
        <v>199</v>
      </c>
    </row>
    <row r="147" s="2" customFormat="1" ht="14.4" customHeight="1">
      <c r="A147" s="37"/>
      <c r="B147" s="171"/>
      <c r="C147" s="172" t="s">
        <v>165</v>
      </c>
      <c r="D147" s="172" t="s">
        <v>167</v>
      </c>
      <c r="E147" s="173" t="s">
        <v>200</v>
      </c>
      <c r="F147" s="174" t="s">
        <v>201</v>
      </c>
      <c r="G147" s="175" t="s">
        <v>194</v>
      </c>
      <c r="H147" s="176">
        <v>0.24299999999999999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40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171</v>
      </c>
      <c r="AT147" s="184" t="s">
        <v>167</v>
      </c>
      <c r="AU147" s="184" t="s">
        <v>172</v>
      </c>
      <c r="AY147" s="18" t="s">
        <v>164</v>
      </c>
      <c r="BE147" s="185">
        <f>IF(N147="základná",J147,0)</f>
        <v>0</v>
      </c>
      <c r="BF147" s="185">
        <f>IF(N147="znížená",J147,0)</f>
        <v>0</v>
      </c>
      <c r="BG147" s="185">
        <f>IF(N147="zákl. prenesená",J147,0)</f>
        <v>0</v>
      </c>
      <c r="BH147" s="185">
        <f>IF(N147="zníž. prenesená",J147,0)</f>
        <v>0</v>
      </c>
      <c r="BI147" s="185">
        <f>IF(N147="nulová",J147,0)</f>
        <v>0</v>
      </c>
      <c r="BJ147" s="18" t="s">
        <v>172</v>
      </c>
      <c r="BK147" s="185">
        <f>ROUND(I147*H147,2)</f>
        <v>0</v>
      </c>
      <c r="BL147" s="18" t="s">
        <v>171</v>
      </c>
      <c r="BM147" s="184" t="s">
        <v>202</v>
      </c>
    </row>
    <row r="148" s="2" customFormat="1" ht="14.4" customHeight="1">
      <c r="A148" s="37"/>
      <c r="B148" s="171"/>
      <c r="C148" s="172" t="s">
        <v>203</v>
      </c>
      <c r="D148" s="172" t="s">
        <v>167</v>
      </c>
      <c r="E148" s="173" t="s">
        <v>204</v>
      </c>
      <c r="F148" s="174" t="s">
        <v>205</v>
      </c>
      <c r="G148" s="175" t="s">
        <v>194</v>
      </c>
      <c r="H148" s="176">
        <v>0.24299999999999999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40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171</v>
      </c>
      <c r="AT148" s="184" t="s">
        <v>167</v>
      </c>
      <c r="AU148" s="184" t="s">
        <v>172</v>
      </c>
      <c r="AY148" s="18" t="s">
        <v>164</v>
      </c>
      <c r="BE148" s="185">
        <f>IF(N148="základná",J148,0)</f>
        <v>0</v>
      </c>
      <c r="BF148" s="185">
        <f>IF(N148="znížená",J148,0)</f>
        <v>0</v>
      </c>
      <c r="BG148" s="185">
        <f>IF(N148="zákl. prenesená",J148,0)</f>
        <v>0</v>
      </c>
      <c r="BH148" s="185">
        <f>IF(N148="zníž. prenesená",J148,0)</f>
        <v>0</v>
      </c>
      <c r="BI148" s="185">
        <f>IF(N148="nulová",J148,0)</f>
        <v>0</v>
      </c>
      <c r="BJ148" s="18" t="s">
        <v>172</v>
      </c>
      <c r="BK148" s="185">
        <f>ROUND(I148*H148,2)</f>
        <v>0</v>
      </c>
      <c r="BL148" s="18" t="s">
        <v>171</v>
      </c>
      <c r="BM148" s="184" t="s">
        <v>206</v>
      </c>
    </row>
    <row r="149" s="2" customFormat="1" ht="14.4" customHeight="1">
      <c r="A149" s="37"/>
      <c r="B149" s="171"/>
      <c r="C149" s="172" t="s">
        <v>207</v>
      </c>
      <c r="D149" s="172" t="s">
        <v>167</v>
      </c>
      <c r="E149" s="173" t="s">
        <v>208</v>
      </c>
      <c r="F149" s="174" t="s">
        <v>209</v>
      </c>
      <c r="G149" s="175" t="s">
        <v>194</v>
      </c>
      <c r="H149" s="176">
        <v>0.24299999999999999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40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171</v>
      </c>
      <c r="AT149" s="184" t="s">
        <v>167</v>
      </c>
      <c r="AU149" s="184" t="s">
        <v>172</v>
      </c>
      <c r="AY149" s="18" t="s">
        <v>164</v>
      </c>
      <c r="BE149" s="185">
        <f>IF(N149="základná",J149,0)</f>
        <v>0</v>
      </c>
      <c r="BF149" s="185">
        <f>IF(N149="znížená",J149,0)</f>
        <v>0</v>
      </c>
      <c r="BG149" s="185">
        <f>IF(N149="zákl. prenesená",J149,0)</f>
        <v>0</v>
      </c>
      <c r="BH149" s="185">
        <f>IF(N149="zníž. prenesená",J149,0)</f>
        <v>0</v>
      </c>
      <c r="BI149" s="185">
        <f>IF(N149="nulová",J149,0)</f>
        <v>0</v>
      </c>
      <c r="BJ149" s="18" t="s">
        <v>172</v>
      </c>
      <c r="BK149" s="185">
        <f>ROUND(I149*H149,2)</f>
        <v>0</v>
      </c>
      <c r="BL149" s="18" t="s">
        <v>171</v>
      </c>
      <c r="BM149" s="184" t="s">
        <v>210</v>
      </c>
    </row>
    <row r="150" s="2" customFormat="1" ht="24.15" customHeight="1">
      <c r="A150" s="37"/>
      <c r="B150" s="171"/>
      <c r="C150" s="172" t="s">
        <v>186</v>
      </c>
      <c r="D150" s="172" t="s">
        <v>167</v>
      </c>
      <c r="E150" s="173" t="s">
        <v>211</v>
      </c>
      <c r="F150" s="174" t="s">
        <v>212</v>
      </c>
      <c r="G150" s="175" t="s">
        <v>194</v>
      </c>
      <c r="H150" s="176">
        <v>4.617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40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171</v>
      </c>
      <c r="AT150" s="184" t="s">
        <v>167</v>
      </c>
      <c r="AU150" s="184" t="s">
        <v>172</v>
      </c>
      <c r="AY150" s="18" t="s">
        <v>164</v>
      </c>
      <c r="BE150" s="185">
        <f>IF(N150="základná",J150,0)</f>
        <v>0</v>
      </c>
      <c r="BF150" s="185">
        <f>IF(N150="znížená",J150,0)</f>
        <v>0</v>
      </c>
      <c r="BG150" s="185">
        <f>IF(N150="zákl. prenesená",J150,0)</f>
        <v>0</v>
      </c>
      <c r="BH150" s="185">
        <f>IF(N150="zníž. prenesená",J150,0)</f>
        <v>0</v>
      </c>
      <c r="BI150" s="185">
        <f>IF(N150="nulová",J150,0)</f>
        <v>0</v>
      </c>
      <c r="BJ150" s="18" t="s">
        <v>172</v>
      </c>
      <c r="BK150" s="185">
        <f>ROUND(I150*H150,2)</f>
        <v>0</v>
      </c>
      <c r="BL150" s="18" t="s">
        <v>171</v>
      </c>
      <c r="BM150" s="184" t="s">
        <v>213</v>
      </c>
    </row>
    <row r="151" s="13" customFormat="1">
      <c r="A151" s="13"/>
      <c r="B151" s="186"/>
      <c r="C151" s="13"/>
      <c r="D151" s="187" t="s">
        <v>174</v>
      </c>
      <c r="E151" s="13"/>
      <c r="F151" s="189" t="s">
        <v>214</v>
      </c>
      <c r="G151" s="13"/>
      <c r="H151" s="190">
        <v>4.617</v>
      </c>
      <c r="I151" s="191"/>
      <c r="J151" s="13"/>
      <c r="K151" s="13"/>
      <c r="L151" s="186"/>
      <c r="M151" s="192"/>
      <c r="N151" s="193"/>
      <c r="O151" s="193"/>
      <c r="P151" s="193"/>
      <c r="Q151" s="193"/>
      <c r="R151" s="193"/>
      <c r="S151" s="193"/>
      <c r="T151" s="19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8" t="s">
        <v>174</v>
      </c>
      <c r="AU151" s="188" t="s">
        <v>172</v>
      </c>
      <c r="AV151" s="13" t="s">
        <v>172</v>
      </c>
      <c r="AW151" s="13" t="s">
        <v>3</v>
      </c>
      <c r="AX151" s="13" t="s">
        <v>82</v>
      </c>
      <c r="AY151" s="188" t="s">
        <v>164</v>
      </c>
    </row>
    <row r="152" s="2" customFormat="1" ht="24.15" customHeight="1">
      <c r="A152" s="37"/>
      <c r="B152" s="171"/>
      <c r="C152" s="172" t="s">
        <v>102</v>
      </c>
      <c r="D152" s="172" t="s">
        <v>167</v>
      </c>
      <c r="E152" s="173" t="s">
        <v>215</v>
      </c>
      <c r="F152" s="174" t="s">
        <v>216</v>
      </c>
      <c r="G152" s="175" t="s">
        <v>194</v>
      </c>
      <c r="H152" s="176">
        <v>0.24299999999999999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40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171</v>
      </c>
      <c r="AT152" s="184" t="s">
        <v>167</v>
      </c>
      <c r="AU152" s="184" t="s">
        <v>172</v>
      </c>
      <c r="AY152" s="18" t="s">
        <v>164</v>
      </c>
      <c r="BE152" s="185">
        <f>IF(N152="základná",J152,0)</f>
        <v>0</v>
      </c>
      <c r="BF152" s="185">
        <f>IF(N152="znížená",J152,0)</f>
        <v>0</v>
      </c>
      <c r="BG152" s="185">
        <f>IF(N152="zákl. prenesená",J152,0)</f>
        <v>0</v>
      </c>
      <c r="BH152" s="185">
        <f>IF(N152="zníž. prenesená",J152,0)</f>
        <v>0</v>
      </c>
      <c r="BI152" s="185">
        <f>IF(N152="nulová",J152,0)</f>
        <v>0</v>
      </c>
      <c r="BJ152" s="18" t="s">
        <v>172</v>
      </c>
      <c r="BK152" s="185">
        <f>ROUND(I152*H152,2)</f>
        <v>0</v>
      </c>
      <c r="BL152" s="18" t="s">
        <v>171</v>
      </c>
      <c r="BM152" s="184" t="s">
        <v>217</v>
      </c>
    </row>
    <row r="153" s="2" customFormat="1" ht="24.15" customHeight="1">
      <c r="A153" s="37"/>
      <c r="B153" s="171"/>
      <c r="C153" s="172" t="s">
        <v>105</v>
      </c>
      <c r="D153" s="172" t="s">
        <v>167</v>
      </c>
      <c r="E153" s="173" t="s">
        <v>218</v>
      </c>
      <c r="F153" s="174" t="s">
        <v>219</v>
      </c>
      <c r="G153" s="175" t="s">
        <v>194</v>
      </c>
      <c r="H153" s="176">
        <v>0.48599999999999999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40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171</v>
      </c>
      <c r="AT153" s="184" t="s">
        <v>167</v>
      </c>
      <c r="AU153" s="184" t="s">
        <v>172</v>
      </c>
      <c r="AY153" s="18" t="s">
        <v>164</v>
      </c>
      <c r="BE153" s="185">
        <f>IF(N153="základná",J153,0)</f>
        <v>0</v>
      </c>
      <c r="BF153" s="185">
        <f>IF(N153="znížená",J153,0)</f>
        <v>0</v>
      </c>
      <c r="BG153" s="185">
        <f>IF(N153="zákl. prenesená",J153,0)</f>
        <v>0</v>
      </c>
      <c r="BH153" s="185">
        <f>IF(N153="zníž. prenesená",J153,0)</f>
        <v>0</v>
      </c>
      <c r="BI153" s="185">
        <f>IF(N153="nulová",J153,0)</f>
        <v>0</v>
      </c>
      <c r="BJ153" s="18" t="s">
        <v>172</v>
      </c>
      <c r="BK153" s="185">
        <f>ROUND(I153*H153,2)</f>
        <v>0</v>
      </c>
      <c r="BL153" s="18" t="s">
        <v>171</v>
      </c>
      <c r="BM153" s="184" t="s">
        <v>220</v>
      </c>
    </row>
    <row r="154" s="13" customFormat="1">
      <c r="A154" s="13"/>
      <c r="B154" s="186"/>
      <c r="C154" s="13"/>
      <c r="D154" s="187" t="s">
        <v>174</v>
      </c>
      <c r="E154" s="13"/>
      <c r="F154" s="189" t="s">
        <v>221</v>
      </c>
      <c r="G154" s="13"/>
      <c r="H154" s="190">
        <v>0.48599999999999999</v>
      </c>
      <c r="I154" s="191"/>
      <c r="J154" s="13"/>
      <c r="K154" s="13"/>
      <c r="L154" s="186"/>
      <c r="M154" s="192"/>
      <c r="N154" s="193"/>
      <c r="O154" s="193"/>
      <c r="P154" s="193"/>
      <c r="Q154" s="193"/>
      <c r="R154" s="193"/>
      <c r="S154" s="193"/>
      <c r="T154" s="19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8" t="s">
        <v>174</v>
      </c>
      <c r="AU154" s="188" t="s">
        <v>172</v>
      </c>
      <c r="AV154" s="13" t="s">
        <v>172</v>
      </c>
      <c r="AW154" s="13" t="s">
        <v>3</v>
      </c>
      <c r="AX154" s="13" t="s">
        <v>82</v>
      </c>
      <c r="AY154" s="188" t="s">
        <v>164</v>
      </c>
    </row>
    <row r="155" s="2" customFormat="1" ht="24.15" customHeight="1">
      <c r="A155" s="37"/>
      <c r="B155" s="171"/>
      <c r="C155" s="172" t="s">
        <v>108</v>
      </c>
      <c r="D155" s="172" t="s">
        <v>167</v>
      </c>
      <c r="E155" s="173" t="s">
        <v>222</v>
      </c>
      <c r="F155" s="174" t="s">
        <v>223</v>
      </c>
      <c r="G155" s="175" t="s">
        <v>194</v>
      </c>
      <c r="H155" s="176">
        <v>0.24299999999999999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40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171</v>
      </c>
      <c r="AT155" s="184" t="s">
        <v>167</v>
      </c>
      <c r="AU155" s="184" t="s">
        <v>172</v>
      </c>
      <c r="AY155" s="18" t="s">
        <v>164</v>
      </c>
      <c r="BE155" s="185">
        <f>IF(N155="základná",J155,0)</f>
        <v>0</v>
      </c>
      <c r="BF155" s="185">
        <f>IF(N155="znížená",J155,0)</f>
        <v>0</v>
      </c>
      <c r="BG155" s="185">
        <f>IF(N155="zákl. prenesená",J155,0)</f>
        <v>0</v>
      </c>
      <c r="BH155" s="185">
        <f>IF(N155="zníž. prenesená",J155,0)</f>
        <v>0</v>
      </c>
      <c r="BI155" s="185">
        <f>IF(N155="nulová",J155,0)</f>
        <v>0</v>
      </c>
      <c r="BJ155" s="18" t="s">
        <v>172</v>
      </c>
      <c r="BK155" s="185">
        <f>ROUND(I155*H155,2)</f>
        <v>0</v>
      </c>
      <c r="BL155" s="18" t="s">
        <v>171</v>
      </c>
      <c r="BM155" s="184" t="s">
        <v>224</v>
      </c>
    </row>
    <row r="156" s="2" customFormat="1" ht="14.4" customHeight="1">
      <c r="A156" s="37"/>
      <c r="B156" s="171"/>
      <c r="C156" s="172" t="s">
        <v>111</v>
      </c>
      <c r="D156" s="172" t="s">
        <v>167</v>
      </c>
      <c r="E156" s="173" t="s">
        <v>225</v>
      </c>
      <c r="F156" s="174" t="s">
        <v>226</v>
      </c>
      <c r="G156" s="175" t="s">
        <v>227</v>
      </c>
      <c r="H156" s="176">
        <v>0</v>
      </c>
      <c r="I156" s="177"/>
      <c r="J156" s="178">
        <f>ROUND(I156*H156,2)</f>
        <v>0</v>
      </c>
      <c r="K156" s="179"/>
      <c r="L156" s="38"/>
      <c r="M156" s="180" t="s">
        <v>1</v>
      </c>
      <c r="N156" s="181" t="s">
        <v>40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171</v>
      </c>
      <c r="AT156" s="184" t="s">
        <v>167</v>
      </c>
      <c r="AU156" s="184" t="s">
        <v>172</v>
      </c>
      <c r="AY156" s="18" t="s">
        <v>164</v>
      </c>
      <c r="BE156" s="185">
        <f>IF(N156="základná",J156,0)</f>
        <v>0</v>
      </c>
      <c r="BF156" s="185">
        <f>IF(N156="znížená",J156,0)</f>
        <v>0</v>
      </c>
      <c r="BG156" s="185">
        <f>IF(N156="zákl. prenesená",J156,0)</f>
        <v>0</v>
      </c>
      <c r="BH156" s="185">
        <f>IF(N156="zníž. prenesená",J156,0)</f>
        <v>0</v>
      </c>
      <c r="BI156" s="185">
        <f>IF(N156="nulová",J156,0)</f>
        <v>0</v>
      </c>
      <c r="BJ156" s="18" t="s">
        <v>172</v>
      </c>
      <c r="BK156" s="185">
        <f>ROUND(I156*H156,2)</f>
        <v>0</v>
      </c>
      <c r="BL156" s="18" t="s">
        <v>171</v>
      </c>
      <c r="BM156" s="184" t="s">
        <v>228</v>
      </c>
    </row>
    <row r="157" s="12" customFormat="1" ht="22.8" customHeight="1">
      <c r="A157" s="12"/>
      <c r="B157" s="158"/>
      <c r="C157" s="12"/>
      <c r="D157" s="159" t="s">
        <v>73</v>
      </c>
      <c r="E157" s="169" t="s">
        <v>229</v>
      </c>
      <c r="F157" s="169" t="s">
        <v>230</v>
      </c>
      <c r="G157" s="12"/>
      <c r="H157" s="12"/>
      <c r="I157" s="161"/>
      <c r="J157" s="170">
        <f>BK157</f>
        <v>0</v>
      </c>
      <c r="K157" s="12"/>
      <c r="L157" s="158"/>
      <c r="M157" s="163"/>
      <c r="N157" s="164"/>
      <c r="O157" s="164"/>
      <c r="P157" s="165">
        <f>P158</f>
        <v>0</v>
      </c>
      <c r="Q157" s="164"/>
      <c r="R157" s="165">
        <f>R158</f>
        <v>0</v>
      </c>
      <c r="S157" s="164"/>
      <c r="T157" s="166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59" t="s">
        <v>82</v>
      </c>
      <c r="AT157" s="167" t="s">
        <v>73</v>
      </c>
      <c r="AU157" s="167" t="s">
        <v>82</v>
      </c>
      <c r="AY157" s="159" t="s">
        <v>164</v>
      </c>
      <c r="BK157" s="168">
        <f>BK158</f>
        <v>0</v>
      </c>
    </row>
    <row r="158" s="2" customFormat="1" ht="24.15" customHeight="1">
      <c r="A158" s="37"/>
      <c r="B158" s="171"/>
      <c r="C158" s="172" t="s">
        <v>114</v>
      </c>
      <c r="D158" s="172" t="s">
        <v>167</v>
      </c>
      <c r="E158" s="173" t="s">
        <v>231</v>
      </c>
      <c r="F158" s="174" t="s">
        <v>232</v>
      </c>
      <c r="G158" s="175" t="s">
        <v>194</v>
      </c>
      <c r="H158" s="176">
        <v>0.45300000000000001</v>
      </c>
      <c r="I158" s="177"/>
      <c r="J158" s="178">
        <f>ROUND(I158*H158,2)</f>
        <v>0</v>
      </c>
      <c r="K158" s="179"/>
      <c r="L158" s="38"/>
      <c r="M158" s="180" t="s">
        <v>1</v>
      </c>
      <c r="N158" s="181" t="s">
        <v>40</v>
      </c>
      <c r="O158" s="76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171</v>
      </c>
      <c r="AT158" s="184" t="s">
        <v>167</v>
      </c>
      <c r="AU158" s="184" t="s">
        <v>172</v>
      </c>
      <c r="AY158" s="18" t="s">
        <v>164</v>
      </c>
      <c r="BE158" s="185">
        <f>IF(N158="základná",J158,0)</f>
        <v>0</v>
      </c>
      <c r="BF158" s="185">
        <f>IF(N158="znížená",J158,0)</f>
        <v>0</v>
      </c>
      <c r="BG158" s="185">
        <f>IF(N158="zákl. prenesená",J158,0)</f>
        <v>0</v>
      </c>
      <c r="BH158" s="185">
        <f>IF(N158="zníž. prenesená",J158,0)</f>
        <v>0</v>
      </c>
      <c r="BI158" s="185">
        <f>IF(N158="nulová",J158,0)</f>
        <v>0</v>
      </c>
      <c r="BJ158" s="18" t="s">
        <v>172</v>
      </c>
      <c r="BK158" s="185">
        <f>ROUND(I158*H158,2)</f>
        <v>0</v>
      </c>
      <c r="BL158" s="18" t="s">
        <v>171</v>
      </c>
      <c r="BM158" s="184" t="s">
        <v>233</v>
      </c>
    </row>
    <row r="159" s="12" customFormat="1" ht="25.92" customHeight="1">
      <c r="A159" s="12"/>
      <c r="B159" s="158"/>
      <c r="C159" s="12"/>
      <c r="D159" s="159" t="s">
        <v>73</v>
      </c>
      <c r="E159" s="160" t="s">
        <v>234</v>
      </c>
      <c r="F159" s="160" t="s">
        <v>235</v>
      </c>
      <c r="G159" s="12"/>
      <c r="H159" s="12"/>
      <c r="I159" s="161"/>
      <c r="J159" s="162">
        <f>BK159</f>
        <v>0</v>
      </c>
      <c r="K159" s="12"/>
      <c r="L159" s="158"/>
      <c r="M159" s="163"/>
      <c r="N159" s="164"/>
      <c r="O159" s="164"/>
      <c r="P159" s="165">
        <f>P160+P170+P185+P193+P221</f>
        <v>0</v>
      </c>
      <c r="Q159" s="164"/>
      <c r="R159" s="165">
        <f>R160+R170+R185+R193+R221</f>
        <v>0.44075628999999994</v>
      </c>
      <c r="S159" s="164"/>
      <c r="T159" s="166">
        <f>T160+T170+T185+T193+T221</f>
        <v>0.022060000000000003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59" t="s">
        <v>172</v>
      </c>
      <c r="AT159" s="167" t="s">
        <v>73</v>
      </c>
      <c r="AU159" s="167" t="s">
        <v>74</v>
      </c>
      <c r="AY159" s="159" t="s">
        <v>164</v>
      </c>
      <c r="BK159" s="168">
        <f>BK160+BK170+BK185+BK193+BK221</f>
        <v>0</v>
      </c>
    </row>
    <row r="160" s="12" customFormat="1" ht="22.8" customHeight="1">
      <c r="A160" s="12"/>
      <c r="B160" s="158"/>
      <c r="C160" s="12"/>
      <c r="D160" s="159" t="s">
        <v>73</v>
      </c>
      <c r="E160" s="169" t="s">
        <v>236</v>
      </c>
      <c r="F160" s="169" t="s">
        <v>237</v>
      </c>
      <c r="G160" s="12"/>
      <c r="H160" s="12"/>
      <c r="I160" s="161"/>
      <c r="J160" s="170">
        <f>BK160</f>
        <v>0</v>
      </c>
      <c r="K160" s="12"/>
      <c r="L160" s="158"/>
      <c r="M160" s="163"/>
      <c r="N160" s="164"/>
      <c r="O160" s="164"/>
      <c r="P160" s="165">
        <f>SUM(P161:P169)</f>
        <v>0</v>
      </c>
      <c r="Q160" s="164"/>
      <c r="R160" s="165">
        <f>SUM(R161:R169)</f>
        <v>0.0086400000000000001</v>
      </c>
      <c r="S160" s="164"/>
      <c r="T160" s="166">
        <f>SUM(T161:T169)</f>
        <v>0.022060000000000003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9" t="s">
        <v>172</v>
      </c>
      <c r="AT160" s="167" t="s">
        <v>73</v>
      </c>
      <c r="AU160" s="167" t="s">
        <v>82</v>
      </c>
      <c r="AY160" s="159" t="s">
        <v>164</v>
      </c>
      <c r="BK160" s="168">
        <f>SUM(BK161:BK169)</f>
        <v>0</v>
      </c>
    </row>
    <row r="161" s="2" customFormat="1" ht="24.15" customHeight="1">
      <c r="A161" s="37"/>
      <c r="B161" s="171"/>
      <c r="C161" s="172" t="s">
        <v>117</v>
      </c>
      <c r="D161" s="172" t="s">
        <v>167</v>
      </c>
      <c r="E161" s="173" t="s">
        <v>238</v>
      </c>
      <c r="F161" s="174" t="s">
        <v>239</v>
      </c>
      <c r="G161" s="175" t="s">
        <v>240</v>
      </c>
      <c r="H161" s="176">
        <v>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40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0.019460000000000002</v>
      </c>
      <c r="T161" s="183">
        <f>S161*H161</f>
        <v>0.019460000000000002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120</v>
      </c>
      <c r="AT161" s="184" t="s">
        <v>167</v>
      </c>
      <c r="AU161" s="184" t="s">
        <v>172</v>
      </c>
      <c r="AY161" s="18" t="s">
        <v>164</v>
      </c>
      <c r="BE161" s="185">
        <f>IF(N161="základná",J161,0)</f>
        <v>0</v>
      </c>
      <c r="BF161" s="185">
        <f>IF(N161="znížená",J161,0)</f>
        <v>0</v>
      </c>
      <c r="BG161" s="185">
        <f>IF(N161="zákl. prenesená",J161,0)</f>
        <v>0</v>
      </c>
      <c r="BH161" s="185">
        <f>IF(N161="zníž. prenesená",J161,0)</f>
        <v>0</v>
      </c>
      <c r="BI161" s="185">
        <f>IF(N161="nulová",J161,0)</f>
        <v>0</v>
      </c>
      <c r="BJ161" s="18" t="s">
        <v>172</v>
      </c>
      <c r="BK161" s="185">
        <f>ROUND(I161*H161,2)</f>
        <v>0</v>
      </c>
      <c r="BL161" s="18" t="s">
        <v>120</v>
      </c>
      <c r="BM161" s="184" t="s">
        <v>241</v>
      </c>
    </row>
    <row r="162" s="2" customFormat="1" ht="24.15" customHeight="1">
      <c r="A162" s="37"/>
      <c r="B162" s="171"/>
      <c r="C162" s="172" t="s">
        <v>120</v>
      </c>
      <c r="D162" s="172" t="s">
        <v>167</v>
      </c>
      <c r="E162" s="173" t="s">
        <v>242</v>
      </c>
      <c r="F162" s="174" t="s">
        <v>243</v>
      </c>
      <c r="G162" s="175" t="s">
        <v>227</v>
      </c>
      <c r="H162" s="176">
        <v>1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40</v>
      </c>
      <c r="O162" s="76"/>
      <c r="P162" s="182">
        <f>O162*H162</f>
        <v>0</v>
      </c>
      <c r="Q162" s="182">
        <v>0.00027999999999999998</v>
      </c>
      <c r="R162" s="182">
        <f>Q162*H162</f>
        <v>0.00027999999999999998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120</v>
      </c>
      <c r="AT162" s="184" t="s">
        <v>167</v>
      </c>
      <c r="AU162" s="184" t="s">
        <v>172</v>
      </c>
      <c r="AY162" s="18" t="s">
        <v>164</v>
      </c>
      <c r="BE162" s="185">
        <f>IF(N162="základná",J162,0)</f>
        <v>0</v>
      </c>
      <c r="BF162" s="185">
        <f>IF(N162="znížená",J162,0)</f>
        <v>0</v>
      </c>
      <c r="BG162" s="185">
        <f>IF(N162="zákl. prenesená",J162,0)</f>
        <v>0</v>
      </c>
      <c r="BH162" s="185">
        <f>IF(N162="zníž. prenesená",J162,0)</f>
        <v>0</v>
      </c>
      <c r="BI162" s="185">
        <f>IF(N162="nulová",J162,0)</f>
        <v>0</v>
      </c>
      <c r="BJ162" s="18" t="s">
        <v>172</v>
      </c>
      <c r="BK162" s="185">
        <f>ROUND(I162*H162,2)</f>
        <v>0</v>
      </c>
      <c r="BL162" s="18" t="s">
        <v>120</v>
      </c>
      <c r="BM162" s="184" t="s">
        <v>244</v>
      </c>
    </row>
    <row r="163" s="2" customFormat="1" ht="14.4" customHeight="1">
      <c r="A163" s="37"/>
      <c r="B163" s="171"/>
      <c r="C163" s="211" t="s">
        <v>123</v>
      </c>
      <c r="D163" s="211" t="s">
        <v>245</v>
      </c>
      <c r="E163" s="212" t="s">
        <v>246</v>
      </c>
      <c r="F163" s="213" t="s">
        <v>247</v>
      </c>
      <c r="G163" s="214" t="s">
        <v>227</v>
      </c>
      <c r="H163" s="215">
        <v>1</v>
      </c>
      <c r="I163" s="216"/>
      <c r="J163" s="217">
        <f>ROUND(I163*H163,2)</f>
        <v>0</v>
      </c>
      <c r="K163" s="218"/>
      <c r="L163" s="219"/>
      <c r="M163" s="220" t="s">
        <v>1</v>
      </c>
      <c r="N163" s="221" t="s">
        <v>40</v>
      </c>
      <c r="O163" s="76"/>
      <c r="P163" s="182">
        <f>O163*H163</f>
        <v>0</v>
      </c>
      <c r="Q163" s="182">
        <v>0.0061999999999999998</v>
      </c>
      <c r="R163" s="182">
        <f>Q163*H163</f>
        <v>0.0061999999999999998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248</v>
      </c>
      <c r="AT163" s="184" t="s">
        <v>245</v>
      </c>
      <c r="AU163" s="184" t="s">
        <v>172</v>
      </c>
      <c r="AY163" s="18" t="s">
        <v>164</v>
      </c>
      <c r="BE163" s="185">
        <f>IF(N163="základná",J163,0)</f>
        <v>0</v>
      </c>
      <c r="BF163" s="185">
        <f>IF(N163="znížená",J163,0)</f>
        <v>0</v>
      </c>
      <c r="BG163" s="185">
        <f>IF(N163="zákl. prenesená",J163,0)</f>
        <v>0</v>
      </c>
      <c r="BH163" s="185">
        <f>IF(N163="zníž. prenesená",J163,0)</f>
        <v>0</v>
      </c>
      <c r="BI163" s="185">
        <f>IF(N163="nulová",J163,0)</f>
        <v>0</v>
      </c>
      <c r="BJ163" s="18" t="s">
        <v>172</v>
      </c>
      <c r="BK163" s="185">
        <f>ROUND(I163*H163,2)</f>
        <v>0</v>
      </c>
      <c r="BL163" s="18" t="s">
        <v>120</v>
      </c>
      <c r="BM163" s="184" t="s">
        <v>249</v>
      </c>
    </row>
    <row r="164" s="2" customFormat="1" ht="24.15" customHeight="1">
      <c r="A164" s="37"/>
      <c r="B164" s="171"/>
      <c r="C164" s="172" t="s">
        <v>126</v>
      </c>
      <c r="D164" s="172" t="s">
        <v>167</v>
      </c>
      <c r="E164" s="173" t="s">
        <v>250</v>
      </c>
      <c r="F164" s="174" t="s">
        <v>251</v>
      </c>
      <c r="G164" s="175" t="s">
        <v>240</v>
      </c>
      <c r="H164" s="176">
        <v>1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40</v>
      </c>
      <c r="O164" s="76"/>
      <c r="P164" s="182">
        <f>O164*H164</f>
        <v>0</v>
      </c>
      <c r="Q164" s="182">
        <v>0</v>
      </c>
      <c r="R164" s="182">
        <f>Q164*H164</f>
        <v>0</v>
      </c>
      <c r="S164" s="182">
        <v>0.0025999999999999999</v>
      </c>
      <c r="T164" s="183">
        <f>S164*H164</f>
        <v>0.0025999999999999999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120</v>
      </c>
      <c r="AT164" s="184" t="s">
        <v>167</v>
      </c>
      <c r="AU164" s="184" t="s">
        <v>172</v>
      </c>
      <c r="AY164" s="18" t="s">
        <v>164</v>
      </c>
      <c r="BE164" s="185">
        <f>IF(N164="základná",J164,0)</f>
        <v>0</v>
      </c>
      <c r="BF164" s="185">
        <f>IF(N164="znížená",J164,0)</f>
        <v>0</v>
      </c>
      <c r="BG164" s="185">
        <f>IF(N164="zákl. prenesená",J164,0)</f>
        <v>0</v>
      </c>
      <c r="BH164" s="185">
        <f>IF(N164="zníž. prenesená",J164,0)</f>
        <v>0</v>
      </c>
      <c r="BI164" s="185">
        <f>IF(N164="nulová",J164,0)</f>
        <v>0</v>
      </c>
      <c r="BJ164" s="18" t="s">
        <v>172</v>
      </c>
      <c r="BK164" s="185">
        <f>ROUND(I164*H164,2)</f>
        <v>0</v>
      </c>
      <c r="BL164" s="18" t="s">
        <v>120</v>
      </c>
      <c r="BM164" s="184" t="s">
        <v>252</v>
      </c>
    </row>
    <row r="165" s="2" customFormat="1" ht="14.4" customHeight="1">
      <c r="A165" s="37"/>
      <c r="B165" s="171"/>
      <c r="C165" s="172" t="s">
        <v>129</v>
      </c>
      <c r="D165" s="172" t="s">
        <v>167</v>
      </c>
      <c r="E165" s="173" t="s">
        <v>253</v>
      </c>
      <c r="F165" s="174" t="s">
        <v>254</v>
      </c>
      <c r="G165" s="175" t="s">
        <v>227</v>
      </c>
      <c r="H165" s="176">
        <v>1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40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120</v>
      </c>
      <c r="AT165" s="184" t="s">
        <v>167</v>
      </c>
      <c r="AU165" s="184" t="s">
        <v>172</v>
      </c>
      <c r="AY165" s="18" t="s">
        <v>164</v>
      </c>
      <c r="BE165" s="185">
        <f>IF(N165="základná",J165,0)</f>
        <v>0</v>
      </c>
      <c r="BF165" s="185">
        <f>IF(N165="znížená",J165,0)</f>
        <v>0</v>
      </c>
      <c r="BG165" s="185">
        <f>IF(N165="zákl. prenesená",J165,0)</f>
        <v>0</v>
      </c>
      <c r="BH165" s="185">
        <f>IF(N165="zníž. prenesená",J165,0)</f>
        <v>0</v>
      </c>
      <c r="BI165" s="185">
        <f>IF(N165="nulová",J165,0)</f>
        <v>0</v>
      </c>
      <c r="BJ165" s="18" t="s">
        <v>172</v>
      </c>
      <c r="BK165" s="185">
        <f>ROUND(I165*H165,2)</f>
        <v>0</v>
      </c>
      <c r="BL165" s="18" t="s">
        <v>120</v>
      </c>
      <c r="BM165" s="184" t="s">
        <v>255</v>
      </c>
    </row>
    <row r="166" s="2" customFormat="1" ht="24.15" customHeight="1">
      <c r="A166" s="37"/>
      <c r="B166" s="171"/>
      <c r="C166" s="211" t="s">
        <v>7</v>
      </c>
      <c r="D166" s="211" t="s">
        <v>245</v>
      </c>
      <c r="E166" s="212" t="s">
        <v>256</v>
      </c>
      <c r="F166" s="213" t="s">
        <v>257</v>
      </c>
      <c r="G166" s="214" t="s">
        <v>227</v>
      </c>
      <c r="H166" s="215">
        <v>1</v>
      </c>
      <c r="I166" s="216"/>
      <c r="J166" s="217">
        <f>ROUND(I166*H166,2)</f>
        <v>0</v>
      </c>
      <c r="K166" s="218"/>
      <c r="L166" s="219"/>
      <c r="M166" s="220" t="s">
        <v>1</v>
      </c>
      <c r="N166" s="221" t="s">
        <v>40</v>
      </c>
      <c r="O166" s="76"/>
      <c r="P166" s="182">
        <f>O166*H166</f>
        <v>0</v>
      </c>
      <c r="Q166" s="182">
        <v>0.001</v>
      </c>
      <c r="R166" s="182">
        <f>Q166*H166</f>
        <v>0.001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248</v>
      </c>
      <c r="AT166" s="184" t="s">
        <v>245</v>
      </c>
      <c r="AU166" s="184" t="s">
        <v>172</v>
      </c>
      <c r="AY166" s="18" t="s">
        <v>164</v>
      </c>
      <c r="BE166" s="185">
        <f>IF(N166="základná",J166,0)</f>
        <v>0</v>
      </c>
      <c r="BF166" s="185">
        <f>IF(N166="znížená",J166,0)</f>
        <v>0</v>
      </c>
      <c r="BG166" s="185">
        <f>IF(N166="zákl. prenesená",J166,0)</f>
        <v>0</v>
      </c>
      <c r="BH166" s="185">
        <f>IF(N166="zníž. prenesená",J166,0)</f>
        <v>0</v>
      </c>
      <c r="BI166" s="185">
        <f>IF(N166="nulová",J166,0)</f>
        <v>0</v>
      </c>
      <c r="BJ166" s="18" t="s">
        <v>172</v>
      </c>
      <c r="BK166" s="185">
        <f>ROUND(I166*H166,2)</f>
        <v>0</v>
      </c>
      <c r="BL166" s="18" t="s">
        <v>120</v>
      </c>
      <c r="BM166" s="184" t="s">
        <v>258</v>
      </c>
    </row>
    <row r="167" s="2" customFormat="1" ht="24.15" customHeight="1">
      <c r="A167" s="37"/>
      <c r="B167" s="171"/>
      <c r="C167" s="172" t="s">
        <v>259</v>
      </c>
      <c r="D167" s="172" t="s">
        <v>167</v>
      </c>
      <c r="E167" s="173" t="s">
        <v>260</v>
      </c>
      <c r="F167" s="174" t="s">
        <v>261</v>
      </c>
      <c r="G167" s="175" t="s">
        <v>227</v>
      </c>
      <c r="H167" s="176">
        <v>1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40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120</v>
      </c>
      <c r="AT167" s="184" t="s">
        <v>167</v>
      </c>
      <c r="AU167" s="184" t="s">
        <v>172</v>
      </c>
      <c r="AY167" s="18" t="s">
        <v>164</v>
      </c>
      <c r="BE167" s="185">
        <f>IF(N167="základná",J167,0)</f>
        <v>0</v>
      </c>
      <c r="BF167" s="185">
        <f>IF(N167="znížená",J167,0)</f>
        <v>0</v>
      </c>
      <c r="BG167" s="185">
        <f>IF(N167="zákl. prenesená",J167,0)</f>
        <v>0</v>
      </c>
      <c r="BH167" s="185">
        <f>IF(N167="zníž. prenesená",J167,0)</f>
        <v>0</v>
      </c>
      <c r="BI167" s="185">
        <f>IF(N167="nulová",J167,0)</f>
        <v>0</v>
      </c>
      <c r="BJ167" s="18" t="s">
        <v>172</v>
      </c>
      <c r="BK167" s="185">
        <f>ROUND(I167*H167,2)</f>
        <v>0</v>
      </c>
      <c r="BL167" s="18" t="s">
        <v>120</v>
      </c>
      <c r="BM167" s="184" t="s">
        <v>262</v>
      </c>
    </row>
    <row r="168" s="2" customFormat="1" ht="24.15" customHeight="1">
      <c r="A168" s="37"/>
      <c r="B168" s="171"/>
      <c r="C168" s="211" t="s">
        <v>263</v>
      </c>
      <c r="D168" s="211" t="s">
        <v>245</v>
      </c>
      <c r="E168" s="212" t="s">
        <v>264</v>
      </c>
      <c r="F168" s="213" t="s">
        <v>265</v>
      </c>
      <c r="G168" s="214" t="s">
        <v>227</v>
      </c>
      <c r="H168" s="215">
        <v>1</v>
      </c>
      <c r="I168" s="216"/>
      <c r="J168" s="217">
        <f>ROUND(I168*H168,2)</f>
        <v>0</v>
      </c>
      <c r="K168" s="218"/>
      <c r="L168" s="219"/>
      <c r="M168" s="220" t="s">
        <v>1</v>
      </c>
      <c r="N168" s="221" t="s">
        <v>40</v>
      </c>
      <c r="O168" s="76"/>
      <c r="P168" s="182">
        <f>O168*H168</f>
        <v>0</v>
      </c>
      <c r="Q168" s="182">
        <v>0.00116</v>
      </c>
      <c r="R168" s="182">
        <f>Q168*H168</f>
        <v>0.00116</v>
      </c>
      <c r="S168" s="182">
        <v>0</v>
      </c>
      <c r="T168" s="18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248</v>
      </c>
      <c r="AT168" s="184" t="s">
        <v>245</v>
      </c>
      <c r="AU168" s="184" t="s">
        <v>172</v>
      </c>
      <c r="AY168" s="18" t="s">
        <v>164</v>
      </c>
      <c r="BE168" s="185">
        <f>IF(N168="základná",J168,0)</f>
        <v>0</v>
      </c>
      <c r="BF168" s="185">
        <f>IF(N168="znížená",J168,0)</f>
        <v>0</v>
      </c>
      <c r="BG168" s="185">
        <f>IF(N168="zákl. prenesená",J168,0)</f>
        <v>0</v>
      </c>
      <c r="BH168" s="185">
        <f>IF(N168="zníž. prenesená",J168,0)</f>
        <v>0</v>
      </c>
      <c r="BI168" s="185">
        <f>IF(N168="nulová",J168,0)</f>
        <v>0</v>
      </c>
      <c r="BJ168" s="18" t="s">
        <v>172</v>
      </c>
      <c r="BK168" s="185">
        <f>ROUND(I168*H168,2)</f>
        <v>0</v>
      </c>
      <c r="BL168" s="18" t="s">
        <v>120</v>
      </c>
      <c r="BM168" s="184" t="s">
        <v>266</v>
      </c>
    </row>
    <row r="169" s="2" customFormat="1" ht="24.15" customHeight="1">
      <c r="A169" s="37"/>
      <c r="B169" s="171"/>
      <c r="C169" s="172" t="s">
        <v>267</v>
      </c>
      <c r="D169" s="172" t="s">
        <v>167</v>
      </c>
      <c r="E169" s="173" t="s">
        <v>268</v>
      </c>
      <c r="F169" s="174" t="s">
        <v>269</v>
      </c>
      <c r="G169" s="175" t="s">
        <v>194</v>
      </c>
      <c r="H169" s="176">
        <v>0.0089999999999999993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40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120</v>
      </c>
      <c r="AT169" s="184" t="s">
        <v>167</v>
      </c>
      <c r="AU169" s="184" t="s">
        <v>172</v>
      </c>
      <c r="AY169" s="18" t="s">
        <v>164</v>
      </c>
      <c r="BE169" s="185">
        <f>IF(N169="základná",J169,0)</f>
        <v>0</v>
      </c>
      <c r="BF169" s="185">
        <f>IF(N169="znížená",J169,0)</f>
        <v>0</v>
      </c>
      <c r="BG169" s="185">
        <f>IF(N169="zákl. prenesená",J169,0)</f>
        <v>0</v>
      </c>
      <c r="BH169" s="185">
        <f>IF(N169="zníž. prenesená",J169,0)</f>
        <v>0</v>
      </c>
      <c r="BI169" s="185">
        <f>IF(N169="nulová",J169,0)</f>
        <v>0</v>
      </c>
      <c r="BJ169" s="18" t="s">
        <v>172</v>
      </c>
      <c r="BK169" s="185">
        <f>ROUND(I169*H169,2)</f>
        <v>0</v>
      </c>
      <c r="BL169" s="18" t="s">
        <v>120</v>
      </c>
      <c r="BM169" s="184" t="s">
        <v>270</v>
      </c>
    </row>
    <row r="170" s="12" customFormat="1" ht="22.8" customHeight="1">
      <c r="A170" s="12"/>
      <c r="B170" s="158"/>
      <c r="C170" s="12"/>
      <c r="D170" s="159" t="s">
        <v>73</v>
      </c>
      <c r="E170" s="169" t="s">
        <v>271</v>
      </c>
      <c r="F170" s="169" t="s">
        <v>272</v>
      </c>
      <c r="G170" s="12"/>
      <c r="H170" s="12"/>
      <c r="I170" s="161"/>
      <c r="J170" s="170">
        <f>BK170</f>
        <v>0</v>
      </c>
      <c r="K170" s="12"/>
      <c r="L170" s="158"/>
      <c r="M170" s="163"/>
      <c r="N170" s="164"/>
      <c r="O170" s="164"/>
      <c r="P170" s="165">
        <f>SUM(P171:P184)</f>
        <v>0</v>
      </c>
      <c r="Q170" s="164"/>
      <c r="R170" s="165">
        <f>SUM(R171:R184)</f>
        <v>0.27241283999999999</v>
      </c>
      <c r="S170" s="164"/>
      <c r="T170" s="166">
        <f>SUM(T171:T184)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59" t="s">
        <v>172</v>
      </c>
      <c r="AT170" s="167" t="s">
        <v>73</v>
      </c>
      <c r="AU170" s="167" t="s">
        <v>82</v>
      </c>
      <c r="AY170" s="159" t="s">
        <v>164</v>
      </c>
      <c r="BK170" s="168">
        <f>SUM(BK171:BK184)</f>
        <v>0</v>
      </c>
    </row>
    <row r="171" s="2" customFormat="1" ht="14.4" customHeight="1">
      <c r="A171" s="37"/>
      <c r="B171" s="171"/>
      <c r="C171" s="172" t="s">
        <v>273</v>
      </c>
      <c r="D171" s="172" t="s">
        <v>167</v>
      </c>
      <c r="E171" s="173" t="s">
        <v>274</v>
      </c>
      <c r="F171" s="174" t="s">
        <v>275</v>
      </c>
      <c r="G171" s="175" t="s">
        <v>276</v>
      </c>
      <c r="H171" s="176">
        <v>37.265999999999998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40</v>
      </c>
      <c r="O171" s="76"/>
      <c r="P171" s="182">
        <f>O171*H171</f>
        <v>0</v>
      </c>
      <c r="Q171" s="182">
        <v>4.0000000000000003E-05</v>
      </c>
      <c r="R171" s="182">
        <f>Q171*H171</f>
        <v>0.0014906400000000001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120</v>
      </c>
      <c r="AT171" s="184" t="s">
        <v>167</v>
      </c>
      <c r="AU171" s="184" t="s">
        <v>172</v>
      </c>
      <c r="AY171" s="18" t="s">
        <v>164</v>
      </c>
      <c r="BE171" s="185">
        <f>IF(N171="základná",J171,0)</f>
        <v>0</v>
      </c>
      <c r="BF171" s="185">
        <f>IF(N171="znížená",J171,0)</f>
        <v>0</v>
      </c>
      <c r="BG171" s="185">
        <f>IF(N171="zákl. prenesená",J171,0)</f>
        <v>0</v>
      </c>
      <c r="BH171" s="185">
        <f>IF(N171="zníž. prenesená",J171,0)</f>
        <v>0</v>
      </c>
      <c r="BI171" s="185">
        <f>IF(N171="nulová",J171,0)</f>
        <v>0</v>
      </c>
      <c r="BJ171" s="18" t="s">
        <v>172</v>
      </c>
      <c r="BK171" s="185">
        <f>ROUND(I171*H171,2)</f>
        <v>0</v>
      </c>
      <c r="BL171" s="18" t="s">
        <v>120</v>
      </c>
      <c r="BM171" s="184" t="s">
        <v>277</v>
      </c>
    </row>
    <row r="172" s="13" customFormat="1">
      <c r="A172" s="13"/>
      <c r="B172" s="186"/>
      <c r="C172" s="13"/>
      <c r="D172" s="187" t="s">
        <v>174</v>
      </c>
      <c r="E172" s="188" t="s">
        <v>1</v>
      </c>
      <c r="F172" s="189" t="s">
        <v>278</v>
      </c>
      <c r="G172" s="13"/>
      <c r="H172" s="190">
        <v>35.866</v>
      </c>
      <c r="I172" s="191"/>
      <c r="J172" s="13"/>
      <c r="K172" s="13"/>
      <c r="L172" s="186"/>
      <c r="M172" s="192"/>
      <c r="N172" s="193"/>
      <c r="O172" s="193"/>
      <c r="P172" s="193"/>
      <c r="Q172" s="193"/>
      <c r="R172" s="193"/>
      <c r="S172" s="193"/>
      <c r="T172" s="19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8" t="s">
        <v>174</v>
      </c>
      <c r="AU172" s="188" t="s">
        <v>172</v>
      </c>
      <c r="AV172" s="13" t="s">
        <v>172</v>
      </c>
      <c r="AW172" s="13" t="s">
        <v>30</v>
      </c>
      <c r="AX172" s="13" t="s">
        <v>74</v>
      </c>
      <c r="AY172" s="188" t="s">
        <v>164</v>
      </c>
    </row>
    <row r="173" s="13" customFormat="1">
      <c r="A173" s="13"/>
      <c r="B173" s="186"/>
      <c r="C173" s="13"/>
      <c r="D173" s="187" t="s">
        <v>174</v>
      </c>
      <c r="E173" s="188" t="s">
        <v>1</v>
      </c>
      <c r="F173" s="189" t="s">
        <v>279</v>
      </c>
      <c r="G173" s="13"/>
      <c r="H173" s="190">
        <v>0.80000000000000004</v>
      </c>
      <c r="I173" s="191"/>
      <c r="J173" s="13"/>
      <c r="K173" s="13"/>
      <c r="L173" s="186"/>
      <c r="M173" s="192"/>
      <c r="N173" s="193"/>
      <c r="O173" s="193"/>
      <c r="P173" s="193"/>
      <c r="Q173" s="193"/>
      <c r="R173" s="193"/>
      <c r="S173" s="193"/>
      <c r="T173" s="19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8" t="s">
        <v>174</v>
      </c>
      <c r="AU173" s="188" t="s">
        <v>172</v>
      </c>
      <c r="AV173" s="13" t="s">
        <v>172</v>
      </c>
      <c r="AW173" s="13" t="s">
        <v>30</v>
      </c>
      <c r="AX173" s="13" t="s">
        <v>74</v>
      </c>
      <c r="AY173" s="188" t="s">
        <v>164</v>
      </c>
    </row>
    <row r="174" s="13" customFormat="1">
      <c r="A174" s="13"/>
      <c r="B174" s="186"/>
      <c r="C174" s="13"/>
      <c r="D174" s="187" t="s">
        <v>174</v>
      </c>
      <c r="E174" s="188" t="s">
        <v>1</v>
      </c>
      <c r="F174" s="189" t="s">
        <v>280</v>
      </c>
      <c r="G174" s="13"/>
      <c r="H174" s="190">
        <v>1.5</v>
      </c>
      <c r="I174" s="191"/>
      <c r="J174" s="13"/>
      <c r="K174" s="13"/>
      <c r="L174" s="186"/>
      <c r="M174" s="192"/>
      <c r="N174" s="193"/>
      <c r="O174" s="193"/>
      <c r="P174" s="193"/>
      <c r="Q174" s="193"/>
      <c r="R174" s="193"/>
      <c r="S174" s="193"/>
      <c r="T174" s="19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8" t="s">
        <v>174</v>
      </c>
      <c r="AU174" s="188" t="s">
        <v>172</v>
      </c>
      <c r="AV174" s="13" t="s">
        <v>172</v>
      </c>
      <c r="AW174" s="13" t="s">
        <v>30</v>
      </c>
      <c r="AX174" s="13" t="s">
        <v>74</v>
      </c>
      <c r="AY174" s="188" t="s">
        <v>164</v>
      </c>
    </row>
    <row r="175" s="13" customFormat="1">
      <c r="A175" s="13"/>
      <c r="B175" s="186"/>
      <c r="C175" s="13"/>
      <c r="D175" s="187" t="s">
        <v>174</v>
      </c>
      <c r="E175" s="188" t="s">
        <v>1</v>
      </c>
      <c r="F175" s="189" t="s">
        <v>281</v>
      </c>
      <c r="G175" s="13"/>
      <c r="H175" s="190">
        <v>-0.90000000000000002</v>
      </c>
      <c r="I175" s="191"/>
      <c r="J175" s="13"/>
      <c r="K175" s="13"/>
      <c r="L175" s="186"/>
      <c r="M175" s="192"/>
      <c r="N175" s="193"/>
      <c r="O175" s="193"/>
      <c r="P175" s="193"/>
      <c r="Q175" s="193"/>
      <c r="R175" s="193"/>
      <c r="S175" s="193"/>
      <c r="T175" s="19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8" t="s">
        <v>174</v>
      </c>
      <c r="AU175" s="188" t="s">
        <v>172</v>
      </c>
      <c r="AV175" s="13" t="s">
        <v>172</v>
      </c>
      <c r="AW175" s="13" t="s">
        <v>30</v>
      </c>
      <c r="AX175" s="13" t="s">
        <v>74</v>
      </c>
      <c r="AY175" s="188" t="s">
        <v>164</v>
      </c>
    </row>
    <row r="176" s="14" customFormat="1">
      <c r="A176" s="14"/>
      <c r="B176" s="195"/>
      <c r="C176" s="14"/>
      <c r="D176" s="187" t="s">
        <v>174</v>
      </c>
      <c r="E176" s="196" t="s">
        <v>1</v>
      </c>
      <c r="F176" s="197" t="s">
        <v>176</v>
      </c>
      <c r="G176" s="14"/>
      <c r="H176" s="198">
        <v>37.265999999999998</v>
      </c>
      <c r="I176" s="199"/>
      <c r="J176" s="14"/>
      <c r="K176" s="14"/>
      <c r="L176" s="195"/>
      <c r="M176" s="200"/>
      <c r="N176" s="201"/>
      <c r="O176" s="201"/>
      <c r="P176" s="201"/>
      <c r="Q176" s="201"/>
      <c r="R176" s="201"/>
      <c r="S176" s="201"/>
      <c r="T176" s="20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6" t="s">
        <v>174</v>
      </c>
      <c r="AU176" s="196" t="s">
        <v>172</v>
      </c>
      <c r="AV176" s="14" t="s">
        <v>177</v>
      </c>
      <c r="AW176" s="14" t="s">
        <v>30</v>
      </c>
      <c r="AX176" s="14" t="s">
        <v>74</v>
      </c>
      <c r="AY176" s="196" t="s">
        <v>164</v>
      </c>
    </row>
    <row r="177" s="15" customFormat="1">
      <c r="A177" s="15"/>
      <c r="B177" s="203"/>
      <c r="C177" s="15"/>
      <c r="D177" s="187" t="s">
        <v>174</v>
      </c>
      <c r="E177" s="204" t="s">
        <v>1</v>
      </c>
      <c r="F177" s="205" t="s">
        <v>178</v>
      </c>
      <c r="G177" s="15"/>
      <c r="H177" s="206">
        <v>37.265999999999998</v>
      </c>
      <c r="I177" s="207"/>
      <c r="J177" s="15"/>
      <c r="K177" s="15"/>
      <c r="L177" s="203"/>
      <c r="M177" s="208"/>
      <c r="N177" s="209"/>
      <c r="O177" s="209"/>
      <c r="P177" s="209"/>
      <c r="Q177" s="209"/>
      <c r="R177" s="209"/>
      <c r="S177" s="209"/>
      <c r="T177" s="21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4" t="s">
        <v>174</v>
      </c>
      <c r="AU177" s="204" t="s">
        <v>172</v>
      </c>
      <c r="AV177" s="15" t="s">
        <v>171</v>
      </c>
      <c r="AW177" s="15" t="s">
        <v>30</v>
      </c>
      <c r="AX177" s="15" t="s">
        <v>82</v>
      </c>
      <c r="AY177" s="204" t="s">
        <v>164</v>
      </c>
    </row>
    <row r="178" s="2" customFormat="1" ht="14.4" customHeight="1">
      <c r="A178" s="37"/>
      <c r="B178" s="171"/>
      <c r="C178" s="211" t="s">
        <v>282</v>
      </c>
      <c r="D178" s="211" t="s">
        <v>245</v>
      </c>
      <c r="E178" s="212" t="s">
        <v>283</v>
      </c>
      <c r="F178" s="213" t="s">
        <v>284</v>
      </c>
      <c r="G178" s="214" t="s">
        <v>170</v>
      </c>
      <c r="H178" s="215">
        <v>3.8010000000000002</v>
      </c>
      <c r="I178" s="216"/>
      <c r="J178" s="217">
        <f>ROUND(I178*H178,2)</f>
        <v>0</v>
      </c>
      <c r="K178" s="218"/>
      <c r="L178" s="219"/>
      <c r="M178" s="220" t="s">
        <v>1</v>
      </c>
      <c r="N178" s="221" t="s">
        <v>40</v>
      </c>
      <c r="O178" s="76"/>
      <c r="P178" s="182">
        <f>O178*H178</f>
        <v>0</v>
      </c>
      <c r="Q178" s="182">
        <v>0.0030000000000000001</v>
      </c>
      <c r="R178" s="182">
        <f>Q178*H178</f>
        <v>0.011403</v>
      </c>
      <c r="S178" s="182">
        <v>0</v>
      </c>
      <c r="T178" s="18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4" t="s">
        <v>248</v>
      </c>
      <c r="AT178" s="184" t="s">
        <v>245</v>
      </c>
      <c r="AU178" s="184" t="s">
        <v>172</v>
      </c>
      <c r="AY178" s="18" t="s">
        <v>164</v>
      </c>
      <c r="BE178" s="185">
        <f>IF(N178="základná",J178,0)</f>
        <v>0</v>
      </c>
      <c r="BF178" s="185">
        <f>IF(N178="znížená",J178,0)</f>
        <v>0</v>
      </c>
      <c r="BG178" s="185">
        <f>IF(N178="zákl. prenesená",J178,0)</f>
        <v>0</v>
      </c>
      <c r="BH178" s="185">
        <f>IF(N178="zníž. prenesená",J178,0)</f>
        <v>0</v>
      </c>
      <c r="BI178" s="185">
        <f>IF(N178="nulová",J178,0)</f>
        <v>0</v>
      </c>
      <c r="BJ178" s="18" t="s">
        <v>172</v>
      </c>
      <c r="BK178" s="185">
        <f>ROUND(I178*H178,2)</f>
        <v>0</v>
      </c>
      <c r="BL178" s="18" t="s">
        <v>120</v>
      </c>
      <c r="BM178" s="184" t="s">
        <v>285</v>
      </c>
    </row>
    <row r="179" s="13" customFormat="1">
      <c r="A179" s="13"/>
      <c r="B179" s="186"/>
      <c r="C179" s="13"/>
      <c r="D179" s="187" t="s">
        <v>174</v>
      </c>
      <c r="E179" s="13"/>
      <c r="F179" s="189" t="s">
        <v>286</v>
      </c>
      <c r="G179" s="13"/>
      <c r="H179" s="190">
        <v>3.8010000000000002</v>
      </c>
      <c r="I179" s="191"/>
      <c r="J179" s="13"/>
      <c r="K179" s="13"/>
      <c r="L179" s="186"/>
      <c r="M179" s="192"/>
      <c r="N179" s="193"/>
      <c r="O179" s="193"/>
      <c r="P179" s="193"/>
      <c r="Q179" s="193"/>
      <c r="R179" s="193"/>
      <c r="S179" s="193"/>
      <c r="T179" s="19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8" t="s">
        <v>174</v>
      </c>
      <c r="AU179" s="188" t="s">
        <v>172</v>
      </c>
      <c r="AV179" s="13" t="s">
        <v>172</v>
      </c>
      <c r="AW179" s="13" t="s">
        <v>3</v>
      </c>
      <c r="AX179" s="13" t="s">
        <v>82</v>
      </c>
      <c r="AY179" s="188" t="s">
        <v>164</v>
      </c>
    </row>
    <row r="180" s="2" customFormat="1" ht="24.15" customHeight="1">
      <c r="A180" s="37"/>
      <c r="B180" s="171"/>
      <c r="C180" s="172" t="s">
        <v>287</v>
      </c>
      <c r="D180" s="172" t="s">
        <v>167</v>
      </c>
      <c r="E180" s="173" t="s">
        <v>288</v>
      </c>
      <c r="F180" s="174" t="s">
        <v>289</v>
      </c>
      <c r="G180" s="175" t="s">
        <v>170</v>
      </c>
      <c r="H180" s="176">
        <v>76.554000000000002</v>
      </c>
      <c r="I180" s="177"/>
      <c r="J180" s="178">
        <f>ROUND(I180*H180,2)</f>
        <v>0</v>
      </c>
      <c r="K180" s="179"/>
      <c r="L180" s="38"/>
      <c r="M180" s="180" t="s">
        <v>1</v>
      </c>
      <c r="N180" s="181" t="s">
        <v>40</v>
      </c>
      <c r="O180" s="76"/>
      <c r="P180" s="182">
        <f>O180*H180</f>
        <v>0</v>
      </c>
      <c r="Q180" s="182">
        <v>0.00029999999999999997</v>
      </c>
      <c r="R180" s="182">
        <f>Q180*H180</f>
        <v>0.022966199999999999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120</v>
      </c>
      <c r="AT180" s="184" t="s">
        <v>167</v>
      </c>
      <c r="AU180" s="184" t="s">
        <v>172</v>
      </c>
      <c r="AY180" s="18" t="s">
        <v>164</v>
      </c>
      <c r="BE180" s="185">
        <f>IF(N180="základná",J180,0)</f>
        <v>0</v>
      </c>
      <c r="BF180" s="185">
        <f>IF(N180="znížená",J180,0)</f>
        <v>0</v>
      </c>
      <c r="BG180" s="185">
        <f>IF(N180="zákl. prenesená",J180,0)</f>
        <v>0</v>
      </c>
      <c r="BH180" s="185">
        <f>IF(N180="zníž. prenesená",J180,0)</f>
        <v>0</v>
      </c>
      <c r="BI180" s="185">
        <f>IF(N180="nulová",J180,0)</f>
        <v>0</v>
      </c>
      <c r="BJ180" s="18" t="s">
        <v>172</v>
      </c>
      <c r="BK180" s="185">
        <f>ROUND(I180*H180,2)</f>
        <v>0</v>
      </c>
      <c r="BL180" s="18" t="s">
        <v>120</v>
      </c>
      <c r="BM180" s="184" t="s">
        <v>290</v>
      </c>
    </row>
    <row r="181" s="2" customFormat="1" ht="14.4" customHeight="1">
      <c r="A181" s="37"/>
      <c r="B181" s="171"/>
      <c r="C181" s="211" t="s">
        <v>291</v>
      </c>
      <c r="D181" s="211" t="s">
        <v>245</v>
      </c>
      <c r="E181" s="212" t="s">
        <v>283</v>
      </c>
      <c r="F181" s="213" t="s">
        <v>284</v>
      </c>
      <c r="G181" s="214" t="s">
        <v>170</v>
      </c>
      <c r="H181" s="215">
        <v>78.850999999999999</v>
      </c>
      <c r="I181" s="216"/>
      <c r="J181" s="217">
        <f>ROUND(I181*H181,2)</f>
        <v>0</v>
      </c>
      <c r="K181" s="218"/>
      <c r="L181" s="219"/>
      <c r="M181" s="220" t="s">
        <v>1</v>
      </c>
      <c r="N181" s="221" t="s">
        <v>40</v>
      </c>
      <c r="O181" s="76"/>
      <c r="P181" s="182">
        <f>O181*H181</f>
        <v>0</v>
      </c>
      <c r="Q181" s="182">
        <v>0.0030000000000000001</v>
      </c>
      <c r="R181" s="182">
        <f>Q181*H181</f>
        <v>0.23655300000000001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248</v>
      </c>
      <c r="AT181" s="184" t="s">
        <v>245</v>
      </c>
      <c r="AU181" s="184" t="s">
        <v>172</v>
      </c>
      <c r="AY181" s="18" t="s">
        <v>164</v>
      </c>
      <c r="BE181" s="185">
        <f>IF(N181="základná",J181,0)</f>
        <v>0</v>
      </c>
      <c r="BF181" s="185">
        <f>IF(N181="znížená",J181,0)</f>
        <v>0</v>
      </c>
      <c r="BG181" s="185">
        <f>IF(N181="zákl. prenesená",J181,0)</f>
        <v>0</v>
      </c>
      <c r="BH181" s="185">
        <f>IF(N181="zníž. prenesená",J181,0)</f>
        <v>0</v>
      </c>
      <c r="BI181" s="185">
        <f>IF(N181="nulová",J181,0)</f>
        <v>0</v>
      </c>
      <c r="BJ181" s="18" t="s">
        <v>172</v>
      </c>
      <c r="BK181" s="185">
        <f>ROUND(I181*H181,2)</f>
        <v>0</v>
      </c>
      <c r="BL181" s="18" t="s">
        <v>120</v>
      </c>
      <c r="BM181" s="184" t="s">
        <v>292</v>
      </c>
    </row>
    <row r="182" s="13" customFormat="1">
      <c r="A182" s="13"/>
      <c r="B182" s="186"/>
      <c r="C182" s="13"/>
      <c r="D182" s="187" t="s">
        <v>174</v>
      </c>
      <c r="E182" s="13"/>
      <c r="F182" s="189" t="s">
        <v>293</v>
      </c>
      <c r="G182" s="13"/>
      <c r="H182" s="190">
        <v>78.850999999999999</v>
      </c>
      <c r="I182" s="191"/>
      <c r="J182" s="13"/>
      <c r="K182" s="13"/>
      <c r="L182" s="186"/>
      <c r="M182" s="192"/>
      <c r="N182" s="193"/>
      <c r="O182" s="193"/>
      <c r="P182" s="193"/>
      <c r="Q182" s="193"/>
      <c r="R182" s="193"/>
      <c r="S182" s="193"/>
      <c r="T182" s="19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8" t="s">
        <v>174</v>
      </c>
      <c r="AU182" s="188" t="s">
        <v>172</v>
      </c>
      <c r="AV182" s="13" t="s">
        <v>172</v>
      </c>
      <c r="AW182" s="13" t="s">
        <v>3</v>
      </c>
      <c r="AX182" s="13" t="s">
        <v>82</v>
      </c>
      <c r="AY182" s="188" t="s">
        <v>164</v>
      </c>
    </row>
    <row r="183" s="2" customFormat="1" ht="14.4" customHeight="1">
      <c r="A183" s="37"/>
      <c r="B183" s="171"/>
      <c r="C183" s="172" t="s">
        <v>294</v>
      </c>
      <c r="D183" s="172" t="s">
        <v>167</v>
      </c>
      <c r="E183" s="173" t="s">
        <v>295</v>
      </c>
      <c r="F183" s="174" t="s">
        <v>296</v>
      </c>
      <c r="G183" s="175" t="s">
        <v>170</v>
      </c>
      <c r="H183" s="176">
        <v>76.554000000000002</v>
      </c>
      <c r="I183" s="177"/>
      <c r="J183" s="178">
        <f>ROUND(I183*H183,2)</f>
        <v>0</v>
      </c>
      <c r="K183" s="179"/>
      <c r="L183" s="38"/>
      <c r="M183" s="180" t="s">
        <v>1</v>
      </c>
      <c r="N183" s="181" t="s">
        <v>40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120</v>
      </c>
      <c r="AT183" s="184" t="s">
        <v>167</v>
      </c>
      <c r="AU183" s="184" t="s">
        <v>172</v>
      </c>
      <c r="AY183" s="18" t="s">
        <v>164</v>
      </c>
      <c r="BE183" s="185">
        <f>IF(N183="základná",J183,0)</f>
        <v>0</v>
      </c>
      <c r="BF183" s="185">
        <f>IF(N183="znížená",J183,0)</f>
        <v>0</v>
      </c>
      <c r="BG183" s="185">
        <f>IF(N183="zákl. prenesená",J183,0)</f>
        <v>0</v>
      </c>
      <c r="BH183" s="185">
        <f>IF(N183="zníž. prenesená",J183,0)</f>
        <v>0</v>
      </c>
      <c r="BI183" s="185">
        <f>IF(N183="nulová",J183,0)</f>
        <v>0</v>
      </c>
      <c r="BJ183" s="18" t="s">
        <v>172</v>
      </c>
      <c r="BK183" s="185">
        <f>ROUND(I183*H183,2)</f>
        <v>0</v>
      </c>
      <c r="BL183" s="18" t="s">
        <v>120</v>
      </c>
      <c r="BM183" s="184" t="s">
        <v>297</v>
      </c>
    </row>
    <row r="184" s="2" customFormat="1" ht="24.15" customHeight="1">
      <c r="A184" s="37"/>
      <c r="B184" s="171"/>
      <c r="C184" s="172" t="s">
        <v>298</v>
      </c>
      <c r="D184" s="172" t="s">
        <v>167</v>
      </c>
      <c r="E184" s="173" t="s">
        <v>299</v>
      </c>
      <c r="F184" s="174" t="s">
        <v>300</v>
      </c>
      <c r="G184" s="175" t="s">
        <v>194</v>
      </c>
      <c r="H184" s="176">
        <v>0.27200000000000002</v>
      </c>
      <c r="I184" s="177"/>
      <c r="J184" s="178">
        <f>ROUND(I184*H184,2)</f>
        <v>0</v>
      </c>
      <c r="K184" s="179"/>
      <c r="L184" s="38"/>
      <c r="M184" s="180" t="s">
        <v>1</v>
      </c>
      <c r="N184" s="181" t="s">
        <v>40</v>
      </c>
      <c r="O184" s="76"/>
      <c r="P184" s="182">
        <f>O184*H184</f>
        <v>0</v>
      </c>
      <c r="Q184" s="182">
        <v>0</v>
      </c>
      <c r="R184" s="182">
        <f>Q184*H184</f>
        <v>0</v>
      </c>
      <c r="S184" s="182">
        <v>0</v>
      </c>
      <c r="T184" s="18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4" t="s">
        <v>120</v>
      </c>
      <c r="AT184" s="184" t="s">
        <v>167</v>
      </c>
      <c r="AU184" s="184" t="s">
        <v>172</v>
      </c>
      <c r="AY184" s="18" t="s">
        <v>164</v>
      </c>
      <c r="BE184" s="185">
        <f>IF(N184="základná",J184,0)</f>
        <v>0</v>
      </c>
      <c r="BF184" s="185">
        <f>IF(N184="znížená",J184,0)</f>
        <v>0</v>
      </c>
      <c r="BG184" s="185">
        <f>IF(N184="zákl. prenesená",J184,0)</f>
        <v>0</v>
      </c>
      <c r="BH184" s="185">
        <f>IF(N184="zníž. prenesená",J184,0)</f>
        <v>0</v>
      </c>
      <c r="BI184" s="185">
        <f>IF(N184="nulová",J184,0)</f>
        <v>0</v>
      </c>
      <c r="BJ184" s="18" t="s">
        <v>172</v>
      </c>
      <c r="BK184" s="185">
        <f>ROUND(I184*H184,2)</f>
        <v>0</v>
      </c>
      <c r="BL184" s="18" t="s">
        <v>120</v>
      </c>
      <c r="BM184" s="184" t="s">
        <v>301</v>
      </c>
    </row>
    <row r="185" s="12" customFormat="1" ht="22.8" customHeight="1">
      <c r="A185" s="12"/>
      <c r="B185" s="158"/>
      <c r="C185" s="12"/>
      <c r="D185" s="159" t="s">
        <v>73</v>
      </c>
      <c r="E185" s="169" t="s">
        <v>302</v>
      </c>
      <c r="F185" s="169" t="s">
        <v>303</v>
      </c>
      <c r="G185" s="12"/>
      <c r="H185" s="12"/>
      <c r="I185" s="161"/>
      <c r="J185" s="170">
        <f>BK185</f>
        <v>0</v>
      </c>
      <c r="K185" s="12"/>
      <c r="L185" s="158"/>
      <c r="M185" s="163"/>
      <c r="N185" s="164"/>
      <c r="O185" s="164"/>
      <c r="P185" s="165">
        <f>SUM(P186:P192)</f>
        <v>0</v>
      </c>
      <c r="Q185" s="164"/>
      <c r="R185" s="165">
        <f>SUM(R186:R192)</f>
        <v>0.051421249999999995</v>
      </c>
      <c r="S185" s="164"/>
      <c r="T185" s="166">
        <f>SUM(T186:T192)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9" t="s">
        <v>172</v>
      </c>
      <c r="AT185" s="167" t="s">
        <v>73</v>
      </c>
      <c r="AU185" s="167" t="s">
        <v>82</v>
      </c>
      <c r="AY185" s="159" t="s">
        <v>164</v>
      </c>
      <c r="BK185" s="168">
        <f>SUM(BK186:BK192)</f>
        <v>0</v>
      </c>
    </row>
    <row r="186" s="2" customFormat="1" ht="24.15" customHeight="1">
      <c r="A186" s="37"/>
      <c r="B186" s="171"/>
      <c r="C186" s="172" t="s">
        <v>304</v>
      </c>
      <c r="D186" s="172" t="s">
        <v>167</v>
      </c>
      <c r="E186" s="173" t="s">
        <v>305</v>
      </c>
      <c r="F186" s="174" t="s">
        <v>306</v>
      </c>
      <c r="G186" s="175" t="s">
        <v>170</v>
      </c>
      <c r="H186" s="176">
        <v>3.2549999999999999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40</v>
      </c>
      <c r="O186" s="76"/>
      <c r="P186" s="182">
        <f>O186*H186</f>
        <v>0</v>
      </c>
      <c r="Q186" s="182">
        <v>0.00315</v>
      </c>
      <c r="R186" s="182">
        <f>Q186*H186</f>
        <v>0.01025325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120</v>
      </c>
      <c r="AT186" s="184" t="s">
        <v>167</v>
      </c>
      <c r="AU186" s="184" t="s">
        <v>172</v>
      </c>
      <c r="AY186" s="18" t="s">
        <v>164</v>
      </c>
      <c r="BE186" s="185">
        <f>IF(N186="základná",J186,0)</f>
        <v>0</v>
      </c>
      <c r="BF186" s="185">
        <f>IF(N186="znížená",J186,0)</f>
        <v>0</v>
      </c>
      <c r="BG186" s="185">
        <f>IF(N186="zákl. prenesená",J186,0)</f>
        <v>0</v>
      </c>
      <c r="BH186" s="185">
        <f>IF(N186="zníž. prenesená",J186,0)</f>
        <v>0</v>
      </c>
      <c r="BI186" s="185">
        <f>IF(N186="nulová",J186,0)</f>
        <v>0</v>
      </c>
      <c r="BJ186" s="18" t="s">
        <v>172</v>
      </c>
      <c r="BK186" s="185">
        <f>ROUND(I186*H186,2)</f>
        <v>0</v>
      </c>
      <c r="BL186" s="18" t="s">
        <v>120</v>
      </c>
      <c r="BM186" s="184" t="s">
        <v>307</v>
      </c>
    </row>
    <row r="187" s="13" customFormat="1">
      <c r="A187" s="13"/>
      <c r="B187" s="186"/>
      <c r="C187" s="13"/>
      <c r="D187" s="187" t="s">
        <v>174</v>
      </c>
      <c r="E187" s="188" t="s">
        <v>1</v>
      </c>
      <c r="F187" s="189" t="s">
        <v>191</v>
      </c>
      <c r="G187" s="13"/>
      <c r="H187" s="190">
        <v>3.2549999999999999</v>
      </c>
      <c r="I187" s="191"/>
      <c r="J187" s="13"/>
      <c r="K187" s="13"/>
      <c r="L187" s="186"/>
      <c r="M187" s="192"/>
      <c r="N187" s="193"/>
      <c r="O187" s="193"/>
      <c r="P187" s="193"/>
      <c r="Q187" s="193"/>
      <c r="R187" s="193"/>
      <c r="S187" s="193"/>
      <c r="T187" s="19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8" t="s">
        <v>174</v>
      </c>
      <c r="AU187" s="188" t="s">
        <v>172</v>
      </c>
      <c r="AV187" s="13" t="s">
        <v>172</v>
      </c>
      <c r="AW187" s="13" t="s">
        <v>30</v>
      </c>
      <c r="AX187" s="13" t="s">
        <v>74</v>
      </c>
      <c r="AY187" s="188" t="s">
        <v>164</v>
      </c>
    </row>
    <row r="188" s="14" customFormat="1">
      <c r="A188" s="14"/>
      <c r="B188" s="195"/>
      <c r="C188" s="14"/>
      <c r="D188" s="187" t="s">
        <v>174</v>
      </c>
      <c r="E188" s="196" t="s">
        <v>1</v>
      </c>
      <c r="F188" s="197" t="s">
        <v>176</v>
      </c>
      <c r="G188" s="14"/>
      <c r="H188" s="198">
        <v>3.2549999999999999</v>
      </c>
      <c r="I188" s="199"/>
      <c r="J188" s="14"/>
      <c r="K188" s="14"/>
      <c r="L188" s="195"/>
      <c r="M188" s="200"/>
      <c r="N188" s="201"/>
      <c r="O188" s="201"/>
      <c r="P188" s="201"/>
      <c r="Q188" s="201"/>
      <c r="R188" s="201"/>
      <c r="S188" s="201"/>
      <c r="T188" s="20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196" t="s">
        <v>174</v>
      </c>
      <c r="AU188" s="196" t="s">
        <v>172</v>
      </c>
      <c r="AV188" s="14" t="s">
        <v>177</v>
      </c>
      <c r="AW188" s="14" t="s">
        <v>30</v>
      </c>
      <c r="AX188" s="14" t="s">
        <v>74</v>
      </c>
      <c r="AY188" s="196" t="s">
        <v>164</v>
      </c>
    </row>
    <row r="189" s="15" customFormat="1">
      <c r="A189" s="15"/>
      <c r="B189" s="203"/>
      <c r="C189" s="15"/>
      <c r="D189" s="187" t="s">
        <v>174</v>
      </c>
      <c r="E189" s="204" t="s">
        <v>1</v>
      </c>
      <c r="F189" s="205" t="s">
        <v>178</v>
      </c>
      <c r="G189" s="15"/>
      <c r="H189" s="206">
        <v>3.2549999999999999</v>
      </c>
      <c r="I189" s="207"/>
      <c r="J189" s="15"/>
      <c r="K189" s="15"/>
      <c r="L189" s="203"/>
      <c r="M189" s="208"/>
      <c r="N189" s="209"/>
      <c r="O189" s="209"/>
      <c r="P189" s="209"/>
      <c r="Q189" s="209"/>
      <c r="R189" s="209"/>
      <c r="S189" s="209"/>
      <c r="T189" s="21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04" t="s">
        <v>174</v>
      </c>
      <c r="AU189" s="204" t="s">
        <v>172</v>
      </c>
      <c r="AV189" s="15" t="s">
        <v>171</v>
      </c>
      <c r="AW189" s="15" t="s">
        <v>30</v>
      </c>
      <c r="AX189" s="15" t="s">
        <v>82</v>
      </c>
      <c r="AY189" s="204" t="s">
        <v>164</v>
      </c>
    </row>
    <row r="190" s="2" customFormat="1" ht="24.15" customHeight="1">
      <c r="A190" s="37"/>
      <c r="B190" s="171"/>
      <c r="C190" s="211" t="s">
        <v>308</v>
      </c>
      <c r="D190" s="211" t="s">
        <v>245</v>
      </c>
      <c r="E190" s="212" t="s">
        <v>309</v>
      </c>
      <c r="F190" s="213" t="s">
        <v>310</v>
      </c>
      <c r="G190" s="214" t="s">
        <v>170</v>
      </c>
      <c r="H190" s="215">
        <v>3.3199999999999998</v>
      </c>
      <c r="I190" s="216"/>
      <c r="J190" s="217">
        <f>ROUND(I190*H190,2)</f>
        <v>0</v>
      </c>
      <c r="K190" s="218"/>
      <c r="L190" s="219"/>
      <c r="M190" s="220" t="s">
        <v>1</v>
      </c>
      <c r="N190" s="221" t="s">
        <v>40</v>
      </c>
      <c r="O190" s="76"/>
      <c r="P190" s="182">
        <f>O190*H190</f>
        <v>0</v>
      </c>
      <c r="Q190" s="182">
        <v>0.0124</v>
      </c>
      <c r="R190" s="182">
        <f>Q190*H190</f>
        <v>0.041167999999999996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248</v>
      </c>
      <c r="AT190" s="184" t="s">
        <v>245</v>
      </c>
      <c r="AU190" s="184" t="s">
        <v>172</v>
      </c>
      <c r="AY190" s="18" t="s">
        <v>164</v>
      </c>
      <c r="BE190" s="185">
        <f>IF(N190="základná",J190,0)</f>
        <v>0</v>
      </c>
      <c r="BF190" s="185">
        <f>IF(N190="znížená",J190,0)</f>
        <v>0</v>
      </c>
      <c r="BG190" s="185">
        <f>IF(N190="zákl. prenesená",J190,0)</f>
        <v>0</v>
      </c>
      <c r="BH190" s="185">
        <f>IF(N190="zníž. prenesená",J190,0)</f>
        <v>0</v>
      </c>
      <c r="BI190" s="185">
        <f>IF(N190="nulová",J190,0)</f>
        <v>0</v>
      </c>
      <c r="BJ190" s="18" t="s">
        <v>172</v>
      </c>
      <c r="BK190" s="185">
        <f>ROUND(I190*H190,2)</f>
        <v>0</v>
      </c>
      <c r="BL190" s="18" t="s">
        <v>120</v>
      </c>
      <c r="BM190" s="184" t="s">
        <v>311</v>
      </c>
    </row>
    <row r="191" s="13" customFormat="1">
      <c r="A191" s="13"/>
      <c r="B191" s="186"/>
      <c r="C191" s="13"/>
      <c r="D191" s="187" t="s">
        <v>174</v>
      </c>
      <c r="E191" s="13"/>
      <c r="F191" s="189" t="s">
        <v>312</v>
      </c>
      <c r="G191" s="13"/>
      <c r="H191" s="190">
        <v>3.3199999999999998</v>
      </c>
      <c r="I191" s="191"/>
      <c r="J191" s="13"/>
      <c r="K191" s="13"/>
      <c r="L191" s="186"/>
      <c r="M191" s="192"/>
      <c r="N191" s="193"/>
      <c r="O191" s="193"/>
      <c r="P191" s="193"/>
      <c r="Q191" s="193"/>
      <c r="R191" s="193"/>
      <c r="S191" s="193"/>
      <c r="T191" s="19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8" t="s">
        <v>174</v>
      </c>
      <c r="AU191" s="188" t="s">
        <v>172</v>
      </c>
      <c r="AV191" s="13" t="s">
        <v>172</v>
      </c>
      <c r="AW191" s="13" t="s">
        <v>3</v>
      </c>
      <c r="AX191" s="13" t="s">
        <v>82</v>
      </c>
      <c r="AY191" s="188" t="s">
        <v>164</v>
      </c>
    </row>
    <row r="192" s="2" customFormat="1" ht="24.15" customHeight="1">
      <c r="A192" s="37"/>
      <c r="B192" s="171"/>
      <c r="C192" s="172" t="s">
        <v>248</v>
      </c>
      <c r="D192" s="172" t="s">
        <v>167</v>
      </c>
      <c r="E192" s="173" t="s">
        <v>313</v>
      </c>
      <c r="F192" s="174" t="s">
        <v>314</v>
      </c>
      <c r="G192" s="175" t="s">
        <v>194</v>
      </c>
      <c r="H192" s="176">
        <v>0.050999999999999997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40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120</v>
      </c>
      <c r="AT192" s="184" t="s">
        <v>167</v>
      </c>
      <c r="AU192" s="184" t="s">
        <v>172</v>
      </c>
      <c r="AY192" s="18" t="s">
        <v>164</v>
      </c>
      <c r="BE192" s="185">
        <f>IF(N192="základná",J192,0)</f>
        <v>0</v>
      </c>
      <c r="BF192" s="185">
        <f>IF(N192="znížená",J192,0)</f>
        <v>0</v>
      </c>
      <c r="BG192" s="185">
        <f>IF(N192="zákl. prenesená",J192,0)</f>
        <v>0</v>
      </c>
      <c r="BH192" s="185">
        <f>IF(N192="zníž. prenesená",J192,0)</f>
        <v>0</v>
      </c>
      <c r="BI192" s="185">
        <f>IF(N192="nulová",J192,0)</f>
        <v>0</v>
      </c>
      <c r="BJ192" s="18" t="s">
        <v>172</v>
      </c>
      <c r="BK192" s="185">
        <f>ROUND(I192*H192,2)</f>
        <v>0</v>
      </c>
      <c r="BL192" s="18" t="s">
        <v>120</v>
      </c>
      <c r="BM192" s="184" t="s">
        <v>315</v>
      </c>
    </row>
    <row r="193" s="12" customFormat="1" ht="22.8" customHeight="1">
      <c r="A193" s="12"/>
      <c r="B193" s="158"/>
      <c r="C193" s="12"/>
      <c r="D193" s="159" t="s">
        <v>73</v>
      </c>
      <c r="E193" s="169" t="s">
        <v>316</v>
      </c>
      <c r="F193" s="169" t="s">
        <v>317</v>
      </c>
      <c r="G193" s="12"/>
      <c r="H193" s="12"/>
      <c r="I193" s="161"/>
      <c r="J193" s="170">
        <f>BK193</f>
        <v>0</v>
      </c>
      <c r="K193" s="12"/>
      <c r="L193" s="158"/>
      <c r="M193" s="163"/>
      <c r="N193" s="164"/>
      <c r="O193" s="164"/>
      <c r="P193" s="165">
        <f>SUM(P194:P220)</f>
        <v>0</v>
      </c>
      <c r="Q193" s="164"/>
      <c r="R193" s="165">
        <f>SUM(R194:R220)</f>
        <v>0.078819900000000012</v>
      </c>
      <c r="S193" s="164"/>
      <c r="T193" s="166">
        <f>SUM(T194:T220)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59" t="s">
        <v>172</v>
      </c>
      <c r="AT193" s="167" t="s">
        <v>73</v>
      </c>
      <c r="AU193" s="167" t="s">
        <v>82</v>
      </c>
      <c r="AY193" s="159" t="s">
        <v>164</v>
      </c>
      <c r="BK193" s="168">
        <f>SUM(BK194:BK220)</f>
        <v>0</v>
      </c>
    </row>
    <row r="194" s="2" customFormat="1" ht="24.15" customHeight="1">
      <c r="A194" s="37"/>
      <c r="B194" s="171"/>
      <c r="C194" s="172" t="s">
        <v>318</v>
      </c>
      <c r="D194" s="172" t="s">
        <v>167</v>
      </c>
      <c r="E194" s="173" t="s">
        <v>319</v>
      </c>
      <c r="F194" s="174" t="s">
        <v>320</v>
      </c>
      <c r="G194" s="175" t="s">
        <v>170</v>
      </c>
      <c r="H194" s="176">
        <v>23.57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40</v>
      </c>
      <c r="O194" s="76"/>
      <c r="P194" s="182">
        <f>O194*H194</f>
        <v>0</v>
      </c>
      <c r="Q194" s="182">
        <v>0.00016000000000000001</v>
      </c>
      <c r="R194" s="182">
        <f>Q194*H194</f>
        <v>0.0037712000000000002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120</v>
      </c>
      <c r="AT194" s="184" t="s">
        <v>167</v>
      </c>
      <c r="AU194" s="184" t="s">
        <v>172</v>
      </c>
      <c r="AY194" s="18" t="s">
        <v>164</v>
      </c>
      <c r="BE194" s="185">
        <f>IF(N194="základná",J194,0)</f>
        <v>0</v>
      </c>
      <c r="BF194" s="185">
        <f>IF(N194="znížená",J194,0)</f>
        <v>0</v>
      </c>
      <c r="BG194" s="185">
        <f>IF(N194="zákl. prenesená",J194,0)</f>
        <v>0</v>
      </c>
      <c r="BH194" s="185">
        <f>IF(N194="zníž. prenesená",J194,0)</f>
        <v>0</v>
      </c>
      <c r="BI194" s="185">
        <f>IF(N194="nulová",J194,0)</f>
        <v>0</v>
      </c>
      <c r="BJ194" s="18" t="s">
        <v>172</v>
      </c>
      <c r="BK194" s="185">
        <f>ROUND(I194*H194,2)</f>
        <v>0</v>
      </c>
      <c r="BL194" s="18" t="s">
        <v>120</v>
      </c>
      <c r="BM194" s="184" t="s">
        <v>321</v>
      </c>
    </row>
    <row r="195" s="13" customFormat="1">
      <c r="A195" s="13"/>
      <c r="B195" s="186"/>
      <c r="C195" s="13"/>
      <c r="D195" s="187" t="s">
        <v>174</v>
      </c>
      <c r="E195" s="188" t="s">
        <v>1</v>
      </c>
      <c r="F195" s="189" t="s">
        <v>322</v>
      </c>
      <c r="G195" s="13"/>
      <c r="H195" s="190">
        <v>22.32</v>
      </c>
      <c r="I195" s="191"/>
      <c r="J195" s="13"/>
      <c r="K195" s="13"/>
      <c r="L195" s="186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8" t="s">
        <v>174</v>
      </c>
      <c r="AU195" s="188" t="s">
        <v>172</v>
      </c>
      <c r="AV195" s="13" t="s">
        <v>172</v>
      </c>
      <c r="AW195" s="13" t="s">
        <v>30</v>
      </c>
      <c r="AX195" s="13" t="s">
        <v>74</v>
      </c>
      <c r="AY195" s="188" t="s">
        <v>164</v>
      </c>
    </row>
    <row r="196" s="14" customFormat="1">
      <c r="A196" s="14"/>
      <c r="B196" s="195"/>
      <c r="C196" s="14"/>
      <c r="D196" s="187" t="s">
        <v>174</v>
      </c>
      <c r="E196" s="196" t="s">
        <v>1</v>
      </c>
      <c r="F196" s="197" t="s">
        <v>323</v>
      </c>
      <c r="G196" s="14"/>
      <c r="H196" s="198">
        <v>22.32</v>
      </c>
      <c r="I196" s="199"/>
      <c r="J196" s="14"/>
      <c r="K196" s="14"/>
      <c r="L196" s="195"/>
      <c r="M196" s="200"/>
      <c r="N196" s="201"/>
      <c r="O196" s="201"/>
      <c r="P196" s="201"/>
      <c r="Q196" s="201"/>
      <c r="R196" s="201"/>
      <c r="S196" s="201"/>
      <c r="T196" s="20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6" t="s">
        <v>174</v>
      </c>
      <c r="AU196" s="196" t="s">
        <v>172</v>
      </c>
      <c r="AV196" s="14" t="s">
        <v>177</v>
      </c>
      <c r="AW196" s="14" t="s">
        <v>30</v>
      </c>
      <c r="AX196" s="14" t="s">
        <v>74</v>
      </c>
      <c r="AY196" s="196" t="s">
        <v>164</v>
      </c>
    </row>
    <row r="197" s="13" customFormat="1">
      <c r="A197" s="13"/>
      <c r="B197" s="186"/>
      <c r="C197" s="13"/>
      <c r="D197" s="187" t="s">
        <v>174</v>
      </c>
      <c r="E197" s="188" t="s">
        <v>1</v>
      </c>
      <c r="F197" s="189" t="s">
        <v>324</v>
      </c>
      <c r="G197" s="13"/>
      <c r="H197" s="190">
        <v>1.25</v>
      </c>
      <c r="I197" s="191"/>
      <c r="J197" s="13"/>
      <c r="K197" s="13"/>
      <c r="L197" s="186"/>
      <c r="M197" s="192"/>
      <c r="N197" s="193"/>
      <c r="O197" s="193"/>
      <c r="P197" s="193"/>
      <c r="Q197" s="193"/>
      <c r="R197" s="193"/>
      <c r="S197" s="193"/>
      <c r="T197" s="19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8" t="s">
        <v>174</v>
      </c>
      <c r="AU197" s="188" t="s">
        <v>172</v>
      </c>
      <c r="AV197" s="13" t="s">
        <v>172</v>
      </c>
      <c r="AW197" s="13" t="s">
        <v>30</v>
      </c>
      <c r="AX197" s="13" t="s">
        <v>74</v>
      </c>
      <c r="AY197" s="188" t="s">
        <v>164</v>
      </c>
    </row>
    <row r="198" s="14" customFormat="1">
      <c r="A198" s="14"/>
      <c r="B198" s="195"/>
      <c r="C198" s="14"/>
      <c r="D198" s="187" t="s">
        <v>174</v>
      </c>
      <c r="E198" s="196" t="s">
        <v>1</v>
      </c>
      <c r="F198" s="197" t="s">
        <v>325</v>
      </c>
      <c r="G198" s="14"/>
      <c r="H198" s="198">
        <v>1.25</v>
      </c>
      <c r="I198" s="199"/>
      <c r="J198" s="14"/>
      <c r="K198" s="14"/>
      <c r="L198" s="195"/>
      <c r="M198" s="200"/>
      <c r="N198" s="201"/>
      <c r="O198" s="201"/>
      <c r="P198" s="201"/>
      <c r="Q198" s="201"/>
      <c r="R198" s="201"/>
      <c r="S198" s="201"/>
      <c r="T198" s="20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196" t="s">
        <v>174</v>
      </c>
      <c r="AU198" s="196" t="s">
        <v>172</v>
      </c>
      <c r="AV198" s="14" t="s">
        <v>177</v>
      </c>
      <c r="AW198" s="14" t="s">
        <v>30</v>
      </c>
      <c r="AX198" s="14" t="s">
        <v>74</v>
      </c>
      <c r="AY198" s="196" t="s">
        <v>164</v>
      </c>
    </row>
    <row r="199" s="15" customFormat="1">
      <c r="A199" s="15"/>
      <c r="B199" s="203"/>
      <c r="C199" s="15"/>
      <c r="D199" s="187" t="s">
        <v>174</v>
      </c>
      <c r="E199" s="204" t="s">
        <v>1</v>
      </c>
      <c r="F199" s="205" t="s">
        <v>178</v>
      </c>
      <c r="G199" s="15"/>
      <c r="H199" s="206">
        <v>23.57</v>
      </c>
      <c r="I199" s="207"/>
      <c r="J199" s="15"/>
      <c r="K199" s="15"/>
      <c r="L199" s="203"/>
      <c r="M199" s="208"/>
      <c r="N199" s="209"/>
      <c r="O199" s="209"/>
      <c r="P199" s="209"/>
      <c r="Q199" s="209"/>
      <c r="R199" s="209"/>
      <c r="S199" s="209"/>
      <c r="T199" s="210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04" t="s">
        <v>174</v>
      </c>
      <c r="AU199" s="204" t="s">
        <v>172</v>
      </c>
      <c r="AV199" s="15" t="s">
        <v>171</v>
      </c>
      <c r="AW199" s="15" t="s">
        <v>30</v>
      </c>
      <c r="AX199" s="15" t="s">
        <v>82</v>
      </c>
      <c r="AY199" s="204" t="s">
        <v>164</v>
      </c>
    </row>
    <row r="200" s="2" customFormat="1" ht="24.15" customHeight="1">
      <c r="A200" s="37"/>
      <c r="B200" s="171"/>
      <c r="C200" s="172" t="s">
        <v>326</v>
      </c>
      <c r="D200" s="172" t="s">
        <v>167</v>
      </c>
      <c r="E200" s="173" t="s">
        <v>327</v>
      </c>
      <c r="F200" s="174" t="s">
        <v>328</v>
      </c>
      <c r="G200" s="175" t="s">
        <v>170</v>
      </c>
      <c r="H200" s="176">
        <v>41.764000000000003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40</v>
      </c>
      <c r="O200" s="76"/>
      <c r="P200" s="182">
        <f>O200*H200</f>
        <v>0</v>
      </c>
      <c r="Q200" s="182">
        <v>0.00040000000000000002</v>
      </c>
      <c r="R200" s="182">
        <f>Q200*H200</f>
        <v>0.016705600000000001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120</v>
      </c>
      <c r="AT200" s="184" t="s">
        <v>167</v>
      </c>
      <c r="AU200" s="184" t="s">
        <v>172</v>
      </c>
      <c r="AY200" s="18" t="s">
        <v>164</v>
      </c>
      <c r="BE200" s="185">
        <f>IF(N200="základná",J200,0)</f>
        <v>0</v>
      </c>
      <c r="BF200" s="185">
        <f>IF(N200="znížená",J200,0)</f>
        <v>0</v>
      </c>
      <c r="BG200" s="185">
        <f>IF(N200="zákl. prenesená",J200,0)</f>
        <v>0</v>
      </c>
      <c r="BH200" s="185">
        <f>IF(N200="zníž. prenesená",J200,0)</f>
        <v>0</v>
      </c>
      <c r="BI200" s="185">
        <f>IF(N200="nulová",J200,0)</f>
        <v>0</v>
      </c>
      <c r="BJ200" s="18" t="s">
        <v>172</v>
      </c>
      <c r="BK200" s="185">
        <f>ROUND(I200*H200,2)</f>
        <v>0</v>
      </c>
      <c r="BL200" s="18" t="s">
        <v>120</v>
      </c>
      <c r="BM200" s="184" t="s">
        <v>329</v>
      </c>
    </row>
    <row r="201" s="13" customFormat="1">
      <c r="A201" s="13"/>
      <c r="B201" s="186"/>
      <c r="C201" s="13"/>
      <c r="D201" s="187" t="s">
        <v>174</v>
      </c>
      <c r="E201" s="188" t="s">
        <v>1</v>
      </c>
      <c r="F201" s="189" t="s">
        <v>330</v>
      </c>
      <c r="G201" s="13"/>
      <c r="H201" s="190">
        <v>42.692999999999998</v>
      </c>
      <c r="I201" s="191"/>
      <c r="J201" s="13"/>
      <c r="K201" s="13"/>
      <c r="L201" s="186"/>
      <c r="M201" s="192"/>
      <c r="N201" s="193"/>
      <c r="O201" s="193"/>
      <c r="P201" s="193"/>
      <c r="Q201" s="193"/>
      <c r="R201" s="193"/>
      <c r="S201" s="193"/>
      <c r="T201" s="19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8" t="s">
        <v>174</v>
      </c>
      <c r="AU201" s="188" t="s">
        <v>172</v>
      </c>
      <c r="AV201" s="13" t="s">
        <v>172</v>
      </c>
      <c r="AW201" s="13" t="s">
        <v>30</v>
      </c>
      <c r="AX201" s="13" t="s">
        <v>74</v>
      </c>
      <c r="AY201" s="188" t="s">
        <v>164</v>
      </c>
    </row>
    <row r="202" s="13" customFormat="1">
      <c r="A202" s="13"/>
      <c r="B202" s="186"/>
      <c r="C202" s="13"/>
      <c r="D202" s="187" t="s">
        <v>174</v>
      </c>
      <c r="E202" s="188" t="s">
        <v>1</v>
      </c>
      <c r="F202" s="189" t="s">
        <v>331</v>
      </c>
      <c r="G202" s="13"/>
      <c r="H202" s="190">
        <v>-2.6339999999999999</v>
      </c>
      <c r="I202" s="191"/>
      <c r="J202" s="13"/>
      <c r="K202" s="13"/>
      <c r="L202" s="186"/>
      <c r="M202" s="192"/>
      <c r="N202" s="193"/>
      <c r="O202" s="193"/>
      <c r="P202" s="193"/>
      <c r="Q202" s="193"/>
      <c r="R202" s="193"/>
      <c r="S202" s="193"/>
      <c r="T202" s="19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8" t="s">
        <v>174</v>
      </c>
      <c r="AU202" s="188" t="s">
        <v>172</v>
      </c>
      <c r="AV202" s="13" t="s">
        <v>172</v>
      </c>
      <c r="AW202" s="13" t="s">
        <v>30</v>
      </c>
      <c r="AX202" s="13" t="s">
        <v>74</v>
      </c>
      <c r="AY202" s="188" t="s">
        <v>164</v>
      </c>
    </row>
    <row r="203" s="13" customFormat="1">
      <c r="A203" s="13"/>
      <c r="B203" s="186"/>
      <c r="C203" s="13"/>
      <c r="D203" s="187" t="s">
        <v>174</v>
      </c>
      <c r="E203" s="188" t="s">
        <v>1</v>
      </c>
      <c r="F203" s="189" t="s">
        <v>332</v>
      </c>
      <c r="G203" s="13"/>
      <c r="H203" s="190">
        <v>-1.0960000000000001</v>
      </c>
      <c r="I203" s="191"/>
      <c r="J203" s="13"/>
      <c r="K203" s="13"/>
      <c r="L203" s="186"/>
      <c r="M203" s="192"/>
      <c r="N203" s="193"/>
      <c r="O203" s="193"/>
      <c r="P203" s="193"/>
      <c r="Q203" s="193"/>
      <c r="R203" s="193"/>
      <c r="S203" s="193"/>
      <c r="T203" s="19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8" t="s">
        <v>174</v>
      </c>
      <c r="AU203" s="188" t="s">
        <v>172</v>
      </c>
      <c r="AV203" s="13" t="s">
        <v>172</v>
      </c>
      <c r="AW203" s="13" t="s">
        <v>30</v>
      </c>
      <c r="AX203" s="13" t="s">
        <v>74</v>
      </c>
      <c r="AY203" s="188" t="s">
        <v>164</v>
      </c>
    </row>
    <row r="204" s="13" customFormat="1">
      <c r="A204" s="13"/>
      <c r="B204" s="186"/>
      <c r="C204" s="13"/>
      <c r="D204" s="187" t="s">
        <v>174</v>
      </c>
      <c r="E204" s="188" t="s">
        <v>1</v>
      </c>
      <c r="F204" s="189" t="s">
        <v>333</v>
      </c>
      <c r="G204" s="13"/>
      <c r="H204" s="190">
        <v>2.8010000000000002</v>
      </c>
      <c r="I204" s="191"/>
      <c r="J204" s="13"/>
      <c r="K204" s="13"/>
      <c r="L204" s="186"/>
      <c r="M204" s="192"/>
      <c r="N204" s="193"/>
      <c r="O204" s="193"/>
      <c r="P204" s="193"/>
      <c r="Q204" s="193"/>
      <c r="R204" s="193"/>
      <c r="S204" s="193"/>
      <c r="T204" s="19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8" t="s">
        <v>174</v>
      </c>
      <c r="AU204" s="188" t="s">
        <v>172</v>
      </c>
      <c r="AV204" s="13" t="s">
        <v>172</v>
      </c>
      <c r="AW204" s="13" t="s">
        <v>30</v>
      </c>
      <c r="AX204" s="13" t="s">
        <v>74</v>
      </c>
      <c r="AY204" s="188" t="s">
        <v>164</v>
      </c>
    </row>
    <row r="205" s="14" customFormat="1">
      <c r="A205" s="14"/>
      <c r="B205" s="195"/>
      <c r="C205" s="14"/>
      <c r="D205" s="187" t="s">
        <v>174</v>
      </c>
      <c r="E205" s="196" t="s">
        <v>1</v>
      </c>
      <c r="F205" s="197" t="s">
        <v>176</v>
      </c>
      <c r="G205" s="14"/>
      <c r="H205" s="198">
        <v>41.763999999999996</v>
      </c>
      <c r="I205" s="199"/>
      <c r="J205" s="14"/>
      <c r="K205" s="14"/>
      <c r="L205" s="195"/>
      <c r="M205" s="200"/>
      <c r="N205" s="201"/>
      <c r="O205" s="201"/>
      <c r="P205" s="201"/>
      <c r="Q205" s="201"/>
      <c r="R205" s="201"/>
      <c r="S205" s="201"/>
      <c r="T205" s="20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196" t="s">
        <v>174</v>
      </c>
      <c r="AU205" s="196" t="s">
        <v>172</v>
      </c>
      <c r="AV205" s="14" t="s">
        <v>177</v>
      </c>
      <c r="AW205" s="14" t="s">
        <v>30</v>
      </c>
      <c r="AX205" s="14" t="s">
        <v>74</v>
      </c>
      <c r="AY205" s="196" t="s">
        <v>164</v>
      </c>
    </row>
    <row r="206" s="15" customFormat="1">
      <c r="A206" s="15"/>
      <c r="B206" s="203"/>
      <c r="C206" s="15"/>
      <c r="D206" s="187" t="s">
        <v>174</v>
      </c>
      <c r="E206" s="204" t="s">
        <v>1</v>
      </c>
      <c r="F206" s="205" t="s">
        <v>178</v>
      </c>
      <c r="G206" s="15"/>
      <c r="H206" s="206">
        <v>41.763999999999996</v>
      </c>
      <c r="I206" s="207"/>
      <c r="J206" s="15"/>
      <c r="K206" s="15"/>
      <c r="L206" s="203"/>
      <c r="M206" s="208"/>
      <c r="N206" s="209"/>
      <c r="O206" s="209"/>
      <c r="P206" s="209"/>
      <c r="Q206" s="209"/>
      <c r="R206" s="209"/>
      <c r="S206" s="209"/>
      <c r="T206" s="210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04" t="s">
        <v>174</v>
      </c>
      <c r="AU206" s="204" t="s">
        <v>172</v>
      </c>
      <c r="AV206" s="15" t="s">
        <v>171</v>
      </c>
      <c r="AW206" s="15" t="s">
        <v>30</v>
      </c>
      <c r="AX206" s="15" t="s">
        <v>82</v>
      </c>
      <c r="AY206" s="204" t="s">
        <v>164</v>
      </c>
    </row>
    <row r="207" s="2" customFormat="1" ht="24.15" customHeight="1">
      <c r="A207" s="37"/>
      <c r="B207" s="171"/>
      <c r="C207" s="172" t="s">
        <v>334</v>
      </c>
      <c r="D207" s="172" t="s">
        <v>167</v>
      </c>
      <c r="E207" s="173" t="s">
        <v>335</v>
      </c>
      <c r="F207" s="174" t="s">
        <v>336</v>
      </c>
      <c r="G207" s="175" t="s">
        <v>170</v>
      </c>
      <c r="H207" s="176">
        <v>74.084000000000003</v>
      </c>
      <c r="I207" s="177"/>
      <c r="J207" s="178">
        <f>ROUND(I207*H207,2)</f>
        <v>0</v>
      </c>
      <c r="K207" s="179"/>
      <c r="L207" s="38"/>
      <c r="M207" s="180" t="s">
        <v>1</v>
      </c>
      <c r="N207" s="181" t="s">
        <v>40</v>
      </c>
      <c r="O207" s="76"/>
      <c r="P207" s="182">
        <f>O207*H207</f>
        <v>0</v>
      </c>
      <c r="Q207" s="182">
        <v>0.00040000000000000002</v>
      </c>
      <c r="R207" s="182">
        <f>Q207*H207</f>
        <v>0.029633600000000003</v>
      </c>
      <c r="S207" s="182">
        <v>0</v>
      </c>
      <c r="T207" s="18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4" t="s">
        <v>120</v>
      </c>
      <c r="AT207" s="184" t="s">
        <v>167</v>
      </c>
      <c r="AU207" s="184" t="s">
        <v>172</v>
      </c>
      <c r="AY207" s="18" t="s">
        <v>164</v>
      </c>
      <c r="BE207" s="185">
        <f>IF(N207="základná",J207,0)</f>
        <v>0</v>
      </c>
      <c r="BF207" s="185">
        <f>IF(N207="znížená",J207,0)</f>
        <v>0</v>
      </c>
      <c r="BG207" s="185">
        <f>IF(N207="zákl. prenesená",J207,0)</f>
        <v>0</v>
      </c>
      <c r="BH207" s="185">
        <f>IF(N207="zníž. prenesená",J207,0)</f>
        <v>0</v>
      </c>
      <c r="BI207" s="185">
        <f>IF(N207="nulová",J207,0)</f>
        <v>0</v>
      </c>
      <c r="BJ207" s="18" t="s">
        <v>172</v>
      </c>
      <c r="BK207" s="185">
        <f>ROUND(I207*H207,2)</f>
        <v>0</v>
      </c>
      <c r="BL207" s="18" t="s">
        <v>120</v>
      </c>
      <c r="BM207" s="184" t="s">
        <v>337</v>
      </c>
    </row>
    <row r="208" s="13" customFormat="1">
      <c r="A208" s="13"/>
      <c r="B208" s="186"/>
      <c r="C208" s="13"/>
      <c r="D208" s="187" t="s">
        <v>174</v>
      </c>
      <c r="E208" s="188" t="s">
        <v>1</v>
      </c>
      <c r="F208" s="189" t="s">
        <v>175</v>
      </c>
      <c r="G208" s="13"/>
      <c r="H208" s="190">
        <v>74.084000000000003</v>
      </c>
      <c r="I208" s="191"/>
      <c r="J208" s="13"/>
      <c r="K208" s="13"/>
      <c r="L208" s="186"/>
      <c r="M208" s="192"/>
      <c r="N208" s="193"/>
      <c r="O208" s="193"/>
      <c r="P208" s="193"/>
      <c r="Q208" s="193"/>
      <c r="R208" s="193"/>
      <c r="S208" s="193"/>
      <c r="T208" s="19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8" t="s">
        <v>174</v>
      </c>
      <c r="AU208" s="188" t="s">
        <v>172</v>
      </c>
      <c r="AV208" s="13" t="s">
        <v>172</v>
      </c>
      <c r="AW208" s="13" t="s">
        <v>30</v>
      </c>
      <c r="AX208" s="13" t="s">
        <v>74</v>
      </c>
      <c r="AY208" s="188" t="s">
        <v>164</v>
      </c>
    </row>
    <row r="209" s="14" customFormat="1">
      <c r="A209" s="14"/>
      <c r="B209" s="195"/>
      <c r="C209" s="14"/>
      <c r="D209" s="187" t="s">
        <v>174</v>
      </c>
      <c r="E209" s="196" t="s">
        <v>1</v>
      </c>
      <c r="F209" s="197" t="s">
        <v>176</v>
      </c>
      <c r="G209" s="14"/>
      <c r="H209" s="198">
        <v>74.084000000000003</v>
      </c>
      <c r="I209" s="199"/>
      <c r="J209" s="14"/>
      <c r="K209" s="14"/>
      <c r="L209" s="195"/>
      <c r="M209" s="200"/>
      <c r="N209" s="201"/>
      <c r="O209" s="201"/>
      <c r="P209" s="201"/>
      <c r="Q209" s="201"/>
      <c r="R209" s="201"/>
      <c r="S209" s="201"/>
      <c r="T209" s="20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96" t="s">
        <v>174</v>
      </c>
      <c r="AU209" s="196" t="s">
        <v>172</v>
      </c>
      <c r="AV209" s="14" t="s">
        <v>177</v>
      </c>
      <c r="AW209" s="14" t="s">
        <v>30</v>
      </c>
      <c r="AX209" s="14" t="s">
        <v>74</v>
      </c>
      <c r="AY209" s="196" t="s">
        <v>164</v>
      </c>
    </row>
    <row r="210" s="15" customFormat="1">
      <c r="A210" s="15"/>
      <c r="B210" s="203"/>
      <c r="C210" s="15"/>
      <c r="D210" s="187" t="s">
        <v>174</v>
      </c>
      <c r="E210" s="204" t="s">
        <v>1</v>
      </c>
      <c r="F210" s="205" t="s">
        <v>178</v>
      </c>
      <c r="G210" s="15"/>
      <c r="H210" s="206">
        <v>74.084000000000003</v>
      </c>
      <c r="I210" s="207"/>
      <c r="J210" s="15"/>
      <c r="K210" s="15"/>
      <c r="L210" s="203"/>
      <c r="M210" s="208"/>
      <c r="N210" s="209"/>
      <c r="O210" s="209"/>
      <c r="P210" s="209"/>
      <c r="Q210" s="209"/>
      <c r="R210" s="209"/>
      <c r="S210" s="209"/>
      <c r="T210" s="210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04" t="s">
        <v>174</v>
      </c>
      <c r="AU210" s="204" t="s">
        <v>172</v>
      </c>
      <c r="AV210" s="15" t="s">
        <v>171</v>
      </c>
      <c r="AW210" s="15" t="s">
        <v>30</v>
      </c>
      <c r="AX210" s="15" t="s">
        <v>82</v>
      </c>
      <c r="AY210" s="204" t="s">
        <v>164</v>
      </c>
    </row>
    <row r="211" s="2" customFormat="1" ht="24.15" customHeight="1">
      <c r="A211" s="37"/>
      <c r="B211" s="171"/>
      <c r="C211" s="172" t="s">
        <v>338</v>
      </c>
      <c r="D211" s="172" t="s">
        <v>167</v>
      </c>
      <c r="E211" s="173" t="s">
        <v>339</v>
      </c>
      <c r="F211" s="174" t="s">
        <v>340</v>
      </c>
      <c r="G211" s="175" t="s">
        <v>170</v>
      </c>
      <c r="H211" s="176">
        <v>67.649000000000001</v>
      </c>
      <c r="I211" s="177"/>
      <c r="J211" s="178">
        <f>ROUND(I211*H211,2)</f>
        <v>0</v>
      </c>
      <c r="K211" s="179"/>
      <c r="L211" s="38"/>
      <c r="M211" s="180" t="s">
        <v>1</v>
      </c>
      <c r="N211" s="181" t="s">
        <v>40</v>
      </c>
      <c r="O211" s="76"/>
      <c r="P211" s="182">
        <f>O211*H211</f>
        <v>0</v>
      </c>
      <c r="Q211" s="182">
        <v>0.00040000000000000002</v>
      </c>
      <c r="R211" s="182">
        <f>Q211*H211</f>
        <v>0.027059600000000003</v>
      </c>
      <c r="S211" s="182">
        <v>0</v>
      </c>
      <c r="T211" s="18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4" t="s">
        <v>120</v>
      </c>
      <c r="AT211" s="184" t="s">
        <v>167</v>
      </c>
      <c r="AU211" s="184" t="s">
        <v>172</v>
      </c>
      <c r="AY211" s="18" t="s">
        <v>164</v>
      </c>
      <c r="BE211" s="185">
        <f>IF(N211="základná",J211,0)</f>
        <v>0</v>
      </c>
      <c r="BF211" s="185">
        <f>IF(N211="znížená",J211,0)</f>
        <v>0</v>
      </c>
      <c r="BG211" s="185">
        <f>IF(N211="zákl. prenesená",J211,0)</f>
        <v>0</v>
      </c>
      <c r="BH211" s="185">
        <f>IF(N211="zníž. prenesená",J211,0)</f>
        <v>0</v>
      </c>
      <c r="BI211" s="185">
        <f>IF(N211="nulová",J211,0)</f>
        <v>0</v>
      </c>
      <c r="BJ211" s="18" t="s">
        <v>172</v>
      </c>
      <c r="BK211" s="185">
        <f>ROUND(I211*H211,2)</f>
        <v>0</v>
      </c>
      <c r="BL211" s="18" t="s">
        <v>120</v>
      </c>
      <c r="BM211" s="184" t="s">
        <v>341</v>
      </c>
    </row>
    <row r="212" s="13" customFormat="1">
      <c r="A212" s="13"/>
      <c r="B212" s="186"/>
      <c r="C212" s="13"/>
      <c r="D212" s="187" t="s">
        <v>174</v>
      </c>
      <c r="E212" s="188" t="s">
        <v>1</v>
      </c>
      <c r="F212" s="189" t="s">
        <v>342</v>
      </c>
      <c r="G212" s="13"/>
      <c r="H212" s="190">
        <v>67.649000000000001</v>
      </c>
      <c r="I212" s="191"/>
      <c r="J212" s="13"/>
      <c r="K212" s="13"/>
      <c r="L212" s="186"/>
      <c r="M212" s="192"/>
      <c r="N212" s="193"/>
      <c r="O212" s="193"/>
      <c r="P212" s="193"/>
      <c r="Q212" s="193"/>
      <c r="R212" s="193"/>
      <c r="S212" s="193"/>
      <c r="T212" s="19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8" t="s">
        <v>174</v>
      </c>
      <c r="AU212" s="188" t="s">
        <v>172</v>
      </c>
      <c r="AV212" s="13" t="s">
        <v>172</v>
      </c>
      <c r="AW212" s="13" t="s">
        <v>30</v>
      </c>
      <c r="AX212" s="13" t="s">
        <v>74</v>
      </c>
      <c r="AY212" s="188" t="s">
        <v>164</v>
      </c>
    </row>
    <row r="213" s="14" customFormat="1">
      <c r="A213" s="14"/>
      <c r="B213" s="195"/>
      <c r="C213" s="14"/>
      <c r="D213" s="187" t="s">
        <v>174</v>
      </c>
      <c r="E213" s="196" t="s">
        <v>1</v>
      </c>
      <c r="F213" s="197" t="s">
        <v>176</v>
      </c>
      <c r="G213" s="14"/>
      <c r="H213" s="198">
        <v>67.649000000000001</v>
      </c>
      <c r="I213" s="199"/>
      <c r="J213" s="14"/>
      <c r="K213" s="14"/>
      <c r="L213" s="195"/>
      <c r="M213" s="200"/>
      <c r="N213" s="201"/>
      <c r="O213" s="201"/>
      <c r="P213" s="201"/>
      <c r="Q213" s="201"/>
      <c r="R213" s="201"/>
      <c r="S213" s="201"/>
      <c r="T213" s="20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196" t="s">
        <v>174</v>
      </c>
      <c r="AU213" s="196" t="s">
        <v>172</v>
      </c>
      <c r="AV213" s="14" t="s">
        <v>177</v>
      </c>
      <c r="AW213" s="14" t="s">
        <v>30</v>
      </c>
      <c r="AX213" s="14" t="s">
        <v>74</v>
      </c>
      <c r="AY213" s="196" t="s">
        <v>164</v>
      </c>
    </row>
    <row r="214" s="15" customFormat="1">
      <c r="A214" s="15"/>
      <c r="B214" s="203"/>
      <c r="C214" s="15"/>
      <c r="D214" s="187" t="s">
        <v>174</v>
      </c>
      <c r="E214" s="204" t="s">
        <v>1</v>
      </c>
      <c r="F214" s="205" t="s">
        <v>178</v>
      </c>
      <c r="G214" s="15"/>
      <c r="H214" s="206">
        <v>67.649000000000001</v>
      </c>
      <c r="I214" s="207"/>
      <c r="J214" s="15"/>
      <c r="K214" s="15"/>
      <c r="L214" s="203"/>
      <c r="M214" s="208"/>
      <c r="N214" s="209"/>
      <c r="O214" s="209"/>
      <c r="P214" s="209"/>
      <c r="Q214" s="209"/>
      <c r="R214" s="209"/>
      <c r="S214" s="209"/>
      <c r="T214" s="210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04" t="s">
        <v>174</v>
      </c>
      <c r="AU214" s="204" t="s">
        <v>172</v>
      </c>
      <c r="AV214" s="15" t="s">
        <v>171</v>
      </c>
      <c r="AW214" s="15" t="s">
        <v>30</v>
      </c>
      <c r="AX214" s="15" t="s">
        <v>82</v>
      </c>
      <c r="AY214" s="204" t="s">
        <v>164</v>
      </c>
    </row>
    <row r="215" s="2" customFormat="1" ht="14.4" customHeight="1">
      <c r="A215" s="37"/>
      <c r="B215" s="171"/>
      <c r="C215" s="172" t="s">
        <v>343</v>
      </c>
      <c r="D215" s="172" t="s">
        <v>167</v>
      </c>
      <c r="E215" s="173" t="s">
        <v>344</v>
      </c>
      <c r="F215" s="174" t="s">
        <v>345</v>
      </c>
      <c r="G215" s="175" t="s">
        <v>170</v>
      </c>
      <c r="H215" s="176">
        <v>23.57</v>
      </c>
      <c r="I215" s="177"/>
      <c r="J215" s="178">
        <f>ROUND(I215*H215,2)</f>
        <v>0</v>
      </c>
      <c r="K215" s="179"/>
      <c r="L215" s="38"/>
      <c r="M215" s="180" t="s">
        <v>1</v>
      </c>
      <c r="N215" s="181" t="s">
        <v>40</v>
      </c>
      <c r="O215" s="76"/>
      <c r="P215" s="182">
        <f>O215*H215</f>
        <v>0</v>
      </c>
      <c r="Q215" s="182">
        <v>6.9999999999999994E-05</v>
      </c>
      <c r="R215" s="182">
        <f>Q215*H215</f>
        <v>0.0016498999999999999</v>
      </c>
      <c r="S215" s="182">
        <v>0</v>
      </c>
      <c r="T215" s="18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4" t="s">
        <v>120</v>
      </c>
      <c r="AT215" s="184" t="s">
        <v>167</v>
      </c>
      <c r="AU215" s="184" t="s">
        <v>172</v>
      </c>
      <c r="AY215" s="18" t="s">
        <v>164</v>
      </c>
      <c r="BE215" s="185">
        <f>IF(N215="základná",J215,0)</f>
        <v>0</v>
      </c>
      <c r="BF215" s="185">
        <f>IF(N215="znížená",J215,0)</f>
        <v>0</v>
      </c>
      <c r="BG215" s="185">
        <f>IF(N215="zákl. prenesená",J215,0)</f>
        <v>0</v>
      </c>
      <c r="BH215" s="185">
        <f>IF(N215="zníž. prenesená",J215,0)</f>
        <v>0</v>
      </c>
      <c r="BI215" s="185">
        <f>IF(N215="nulová",J215,0)</f>
        <v>0</v>
      </c>
      <c r="BJ215" s="18" t="s">
        <v>172</v>
      </c>
      <c r="BK215" s="185">
        <f>ROUND(I215*H215,2)</f>
        <v>0</v>
      </c>
      <c r="BL215" s="18" t="s">
        <v>120</v>
      </c>
      <c r="BM215" s="184" t="s">
        <v>346</v>
      </c>
    </row>
    <row r="216" s="13" customFormat="1">
      <c r="A216" s="13"/>
      <c r="B216" s="186"/>
      <c r="C216" s="13"/>
      <c r="D216" s="187" t="s">
        <v>174</v>
      </c>
      <c r="E216" s="188" t="s">
        <v>1</v>
      </c>
      <c r="F216" s="189" t="s">
        <v>322</v>
      </c>
      <c r="G216" s="13"/>
      <c r="H216" s="190">
        <v>22.32</v>
      </c>
      <c r="I216" s="191"/>
      <c r="J216" s="13"/>
      <c r="K216" s="13"/>
      <c r="L216" s="186"/>
      <c r="M216" s="192"/>
      <c r="N216" s="193"/>
      <c r="O216" s="193"/>
      <c r="P216" s="193"/>
      <c r="Q216" s="193"/>
      <c r="R216" s="193"/>
      <c r="S216" s="193"/>
      <c r="T216" s="19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8" t="s">
        <v>174</v>
      </c>
      <c r="AU216" s="188" t="s">
        <v>172</v>
      </c>
      <c r="AV216" s="13" t="s">
        <v>172</v>
      </c>
      <c r="AW216" s="13" t="s">
        <v>30</v>
      </c>
      <c r="AX216" s="13" t="s">
        <v>74</v>
      </c>
      <c r="AY216" s="188" t="s">
        <v>164</v>
      </c>
    </row>
    <row r="217" s="14" customFormat="1">
      <c r="A217" s="14"/>
      <c r="B217" s="195"/>
      <c r="C217" s="14"/>
      <c r="D217" s="187" t="s">
        <v>174</v>
      </c>
      <c r="E217" s="196" t="s">
        <v>1</v>
      </c>
      <c r="F217" s="197" t="s">
        <v>323</v>
      </c>
      <c r="G217" s="14"/>
      <c r="H217" s="198">
        <v>22.32</v>
      </c>
      <c r="I217" s="199"/>
      <c r="J217" s="14"/>
      <c r="K217" s="14"/>
      <c r="L217" s="195"/>
      <c r="M217" s="200"/>
      <c r="N217" s="201"/>
      <c r="O217" s="201"/>
      <c r="P217" s="201"/>
      <c r="Q217" s="201"/>
      <c r="R217" s="201"/>
      <c r="S217" s="201"/>
      <c r="T217" s="20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196" t="s">
        <v>174</v>
      </c>
      <c r="AU217" s="196" t="s">
        <v>172</v>
      </c>
      <c r="AV217" s="14" t="s">
        <v>177</v>
      </c>
      <c r="AW217" s="14" t="s">
        <v>30</v>
      </c>
      <c r="AX217" s="14" t="s">
        <v>74</v>
      </c>
      <c r="AY217" s="196" t="s">
        <v>164</v>
      </c>
    </row>
    <row r="218" s="13" customFormat="1">
      <c r="A218" s="13"/>
      <c r="B218" s="186"/>
      <c r="C218" s="13"/>
      <c r="D218" s="187" t="s">
        <v>174</v>
      </c>
      <c r="E218" s="188" t="s">
        <v>1</v>
      </c>
      <c r="F218" s="189" t="s">
        <v>324</v>
      </c>
      <c r="G218" s="13"/>
      <c r="H218" s="190">
        <v>1.25</v>
      </c>
      <c r="I218" s="191"/>
      <c r="J218" s="13"/>
      <c r="K218" s="13"/>
      <c r="L218" s="186"/>
      <c r="M218" s="192"/>
      <c r="N218" s="193"/>
      <c r="O218" s="193"/>
      <c r="P218" s="193"/>
      <c r="Q218" s="193"/>
      <c r="R218" s="193"/>
      <c r="S218" s="193"/>
      <c r="T218" s="19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8" t="s">
        <v>174</v>
      </c>
      <c r="AU218" s="188" t="s">
        <v>172</v>
      </c>
      <c r="AV218" s="13" t="s">
        <v>172</v>
      </c>
      <c r="AW218" s="13" t="s">
        <v>30</v>
      </c>
      <c r="AX218" s="13" t="s">
        <v>74</v>
      </c>
      <c r="AY218" s="188" t="s">
        <v>164</v>
      </c>
    </row>
    <row r="219" s="14" customFormat="1">
      <c r="A219" s="14"/>
      <c r="B219" s="195"/>
      <c r="C219" s="14"/>
      <c r="D219" s="187" t="s">
        <v>174</v>
      </c>
      <c r="E219" s="196" t="s">
        <v>1</v>
      </c>
      <c r="F219" s="197" t="s">
        <v>325</v>
      </c>
      <c r="G219" s="14"/>
      <c r="H219" s="198">
        <v>1.25</v>
      </c>
      <c r="I219" s="199"/>
      <c r="J219" s="14"/>
      <c r="K219" s="14"/>
      <c r="L219" s="195"/>
      <c r="M219" s="200"/>
      <c r="N219" s="201"/>
      <c r="O219" s="201"/>
      <c r="P219" s="201"/>
      <c r="Q219" s="201"/>
      <c r="R219" s="201"/>
      <c r="S219" s="201"/>
      <c r="T219" s="20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196" t="s">
        <v>174</v>
      </c>
      <c r="AU219" s="196" t="s">
        <v>172</v>
      </c>
      <c r="AV219" s="14" t="s">
        <v>177</v>
      </c>
      <c r="AW219" s="14" t="s">
        <v>30</v>
      </c>
      <c r="AX219" s="14" t="s">
        <v>74</v>
      </c>
      <c r="AY219" s="196" t="s">
        <v>164</v>
      </c>
    </row>
    <row r="220" s="15" customFormat="1">
      <c r="A220" s="15"/>
      <c r="B220" s="203"/>
      <c r="C220" s="15"/>
      <c r="D220" s="187" t="s">
        <v>174</v>
      </c>
      <c r="E220" s="204" t="s">
        <v>1</v>
      </c>
      <c r="F220" s="205" t="s">
        <v>178</v>
      </c>
      <c r="G220" s="15"/>
      <c r="H220" s="206">
        <v>23.57</v>
      </c>
      <c r="I220" s="207"/>
      <c r="J220" s="15"/>
      <c r="K220" s="15"/>
      <c r="L220" s="203"/>
      <c r="M220" s="208"/>
      <c r="N220" s="209"/>
      <c r="O220" s="209"/>
      <c r="P220" s="209"/>
      <c r="Q220" s="209"/>
      <c r="R220" s="209"/>
      <c r="S220" s="209"/>
      <c r="T220" s="210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04" t="s">
        <v>174</v>
      </c>
      <c r="AU220" s="204" t="s">
        <v>172</v>
      </c>
      <c r="AV220" s="15" t="s">
        <v>171</v>
      </c>
      <c r="AW220" s="15" t="s">
        <v>30</v>
      </c>
      <c r="AX220" s="15" t="s">
        <v>82</v>
      </c>
      <c r="AY220" s="204" t="s">
        <v>164</v>
      </c>
    </row>
    <row r="221" s="12" customFormat="1" ht="22.8" customHeight="1">
      <c r="A221" s="12"/>
      <c r="B221" s="158"/>
      <c r="C221" s="12"/>
      <c r="D221" s="159" t="s">
        <v>73</v>
      </c>
      <c r="E221" s="169" t="s">
        <v>347</v>
      </c>
      <c r="F221" s="169" t="s">
        <v>348</v>
      </c>
      <c r="G221" s="12"/>
      <c r="H221" s="12"/>
      <c r="I221" s="161"/>
      <c r="J221" s="170">
        <f>BK221</f>
        <v>0</v>
      </c>
      <c r="K221" s="12"/>
      <c r="L221" s="158"/>
      <c r="M221" s="163"/>
      <c r="N221" s="164"/>
      <c r="O221" s="164"/>
      <c r="P221" s="165">
        <f>SUM(P222:P227)</f>
        <v>0</v>
      </c>
      <c r="Q221" s="164"/>
      <c r="R221" s="165">
        <f>SUM(R222:R227)</f>
        <v>0.029462300000000004</v>
      </c>
      <c r="S221" s="164"/>
      <c r="T221" s="166">
        <f>SUM(T222:T227)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59" t="s">
        <v>172</v>
      </c>
      <c r="AT221" s="167" t="s">
        <v>73</v>
      </c>
      <c r="AU221" s="167" t="s">
        <v>82</v>
      </c>
      <c r="AY221" s="159" t="s">
        <v>164</v>
      </c>
      <c r="BK221" s="168">
        <f>SUM(BK222:BK227)</f>
        <v>0</v>
      </c>
    </row>
    <row r="222" s="2" customFormat="1" ht="24.15" customHeight="1">
      <c r="A222" s="37"/>
      <c r="B222" s="171"/>
      <c r="C222" s="172" t="s">
        <v>349</v>
      </c>
      <c r="D222" s="172" t="s">
        <v>167</v>
      </c>
      <c r="E222" s="173" t="s">
        <v>350</v>
      </c>
      <c r="F222" s="174" t="s">
        <v>351</v>
      </c>
      <c r="G222" s="175" t="s">
        <v>170</v>
      </c>
      <c r="H222" s="176">
        <v>183.49700000000001</v>
      </c>
      <c r="I222" s="177"/>
      <c r="J222" s="178">
        <f>ROUND(I222*H222,2)</f>
        <v>0</v>
      </c>
      <c r="K222" s="179"/>
      <c r="L222" s="38"/>
      <c r="M222" s="180" t="s">
        <v>1</v>
      </c>
      <c r="N222" s="181" t="s">
        <v>40</v>
      </c>
      <c r="O222" s="76"/>
      <c r="P222" s="182">
        <f>O222*H222</f>
        <v>0</v>
      </c>
      <c r="Q222" s="182">
        <v>0.00010000000000000001</v>
      </c>
      <c r="R222" s="182">
        <f>Q222*H222</f>
        <v>0.018349700000000004</v>
      </c>
      <c r="S222" s="182">
        <v>0</v>
      </c>
      <c r="T222" s="18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4" t="s">
        <v>120</v>
      </c>
      <c r="AT222" s="184" t="s">
        <v>167</v>
      </c>
      <c r="AU222" s="184" t="s">
        <v>172</v>
      </c>
      <c r="AY222" s="18" t="s">
        <v>164</v>
      </c>
      <c r="BE222" s="185">
        <f>IF(N222="základná",J222,0)</f>
        <v>0</v>
      </c>
      <c r="BF222" s="185">
        <f>IF(N222="znížená",J222,0)</f>
        <v>0</v>
      </c>
      <c r="BG222" s="185">
        <f>IF(N222="zákl. prenesená",J222,0)</f>
        <v>0</v>
      </c>
      <c r="BH222" s="185">
        <f>IF(N222="zníž. prenesená",J222,0)</f>
        <v>0</v>
      </c>
      <c r="BI222" s="185">
        <f>IF(N222="nulová",J222,0)</f>
        <v>0</v>
      </c>
      <c r="BJ222" s="18" t="s">
        <v>172</v>
      </c>
      <c r="BK222" s="185">
        <f>ROUND(I222*H222,2)</f>
        <v>0</v>
      </c>
      <c r="BL222" s="18" t="s">
        <v>120</v>
      </c>
      <c r="BM222" s="184" t="s">
        <v>352</v>
      </c>
    </row>
    <row r="223" s="13" customFormat="1">
      <c r="A223" s="13"/>
      <c r="B223" s="186"/>
      <c r="C223" s="13"/>
      <c r="D223" s="187" t="s">
        <v>174</v>
      </c>
      <c r="E223" s="188" t="s">
        <v>1</v>
      </c>
      <c r="F223" s="189" t="s">
        <v>353</v>
      </c>
      <c r="G223" s="13"/>
      <c r="H223" s="190">
        <v>74.084000000000003</v>
      </c>
      <c r="I223" s="191"/>
      <c r="J223" s="13"/>
      <c r="K223" s="13"/>
      <c r="L223" s="186"/>
      <c r="M223" s="192"/>
      <c r="N223" s="193"/>
      <c r="O223" s="193"/>
      <c r="P223" s="193"/>
      <c r="Q223" s="193"/>
      <c r="R223" s="193"/>
      <c r="S223" s="193"/>
      <c r="T223" s="19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8" t="s">
        <v>174</v>
      </c>
      <c r="AU223" s="188" t="s">
        <v>172</v>
      </c>
      <c r="AV223" s="13" t="s">
        <v>172</v>
      </c>
      <c r="AW223" s="13" t="s">
        <v>30</v>
      </c>
      <c r="AX223" s="13" t="s">
        <v>74</v>
      </c>
      <c r="AY223" s="188" t="s">
        <v>164</v>
      </c>
    </row>
    <row r="224" s="13" customFormat="1">
      <c r="A224" s="13"/>
      <c r="B224" s="186"/>
      <c r="C224" s="13"/>
      <c r="D224" s="187" t="s">
        <v>174</v>
      </c>
      <c r="E224" s="188" t="s">
        <v>1</v>
      </c>
      <c r="F224" s="189" t="s">
        <v>354</v>
      </c>
      <c r="G224" s="13"/>
      <c r="H224" s="190">
        <v>109.413</v>
      </c>
      <c r="I224" s="191"/>
      <c r="J224" s="13"/>
      <c r="K224" s="13"/>
      <c r="L224" s="186"/>
      <c r="M224" s="192"/>
      <c r="N224" s="193"/>
      <c r="O224" s="193"/>
      <c r="P224" s="193"/>
      <c r="Q224" s="193"/>
      <c r="R224" s="193"/>
      <c r="S224" s="193"/>
      <c r="T224" s="19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8" t="s">
        <v>174</v>
      </c>
      <c r="AU224" s="188" t="s">
        <v>172</v>
      </c>
      <c r="AV224" s="13" t="s">
        <v>172</v>
      </c>
      <c r="AW224" s="13" t="s">
        <v>30</v>
      </c>
      <c r="AX224" s="13" t="s">
        <v>74</v>
      </c>
      <c r="AY224" s="188" t="s">
        <v>164</v>
      </c>
    </row>
    <row r="225" s="14" customFormat="1">
      <c r="A225" s="14"/>
      <c r="B225" s="195"/>
      <c r="C225" s="14"/>
      <c r="D225" s="187" t="s">
        <v>174</v>
      </c>
      <c r="E225" s="196" t="s">
        <v>1</v>
      </c>
      <c r="F225" s="197" t="s">
        <v>176</v>
      </c>
      <c r="G225" s="14"/>
      <c r="H225" s="198">
        <v>183.49700000000001</v>
      </c>
      <c r="I225" s="199"/>
      <c r="J225" s="14"/>
      <c r="K225" s="14"/>
      <c r="L225" s="195"/>
      <c r="M225" s="200"/>
      <c r="N225" s="201"/>
      <c r="O225" s="201"/>
      <c r="P225" s="201"/>
      <c r="Q225" s="201"/>
      <c r="R225" s="201"/>
      <c r="S225" s="201"/>
      <c r="T225" s="20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196" t="s">
        <v>174</v>
      </c>
      <c r="AU225" s="196" t="s">
        <v>172</v>
      </c>
      <c r="AV225" s="14" t="s">
        <v>177</v>
      </c>
      <c r="AW225" s="14" t="s">
        <v>30</v>
      </c>
      <c r="AX225" s="14" t="s">
        <v>74</v>
      </c>
      <c r="AY225" s="196" t="s">
        <v>164</v>
      </c>
    </row>
    <row r="226" s="15" customFormat="1">
      <c r="A226" s="15"/>
      <c r="B226" s="203"/>
      <c r="C226" s="15"/>
      <c r="D226" s="187" t="s">
        <v>174</v>
      </c>
      <c r="E226" s="204" t="s">
        <v>1</v>
      </c>
      <c r="F226" s="205" t="s">
        <v>178</v>
      </c>
      <c r="G226" s="15"/>
      <c r="H226" s="206">
        <v>183.49700000000001</v>
      </c>
      <c r="I226" s="207"/>
      <c r="J226" s="15"/>
      <c r="K226" s="15"/>
      <c r="L226" s="203"/>
      <c r="M226" s="208"/>
      <c r="N226" s="209"/>
      <c r="O226" s="209"/>
      <c r="P226" s="209"/>
      <c r="Q226" s="209"/>
      <c r="R226" s="209"/>
      <c r="S226" s="209"/>
      <c r="T226" s="210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04" t="s">
        <v>174</v>
      </c>
      <c r="AU226" s="204" t="s">
        <v>172</v>
      </c>
      <c r="AV226" s="15" t="s">
        <v>171</v>
      </c>
      <c r="AW226" s="15" t="s">
        <v>30</v>
      </c>
      <c r="AX226" s="15" t="s">
        <v>82</v>
      </c>
      <c r="AY226" s="204" t="s">
        <v>164</v>
      </c>
    </row>
    <row r="227" s="2" customFormat="1" ht="24.15" customHeight="1">
      <c r="A227" s="37"/>
      <c r="B227" s="171"/>
      <c r="C227" s="172" t="s">
        <v>355</v>
      </c>
      <c r="D227" s="172" t="s">
        <v>167</v>
      </c>
      <c r="E227" s="173" t="s">
        <v>356</v>
      </c>
      <c r="F227" s="174" t="s">
        <v>357</v>
      </c>
      <c r="G227" s="175" t="s">
        <v>170</v>
      </c>
      <c r="H227" s="176">
        <v>74.084000000000003</v>
      </c>
      <c r="I227" s="177"/>
      <c r="J227" s="178">
        <f>ROUND(I227*H227,2)</f>
        <v>0</v>
      </c>
      <c r="K227" s="179"/>
      <c r="L227" s="38"/>
      <c r="M227" s="222" t="s">
        <v>1</v>
      </c>
      <c r="N227" s="223" t="s">
        <v>40</v>
      </c>
      <c r="O227" s="224"/>
      <c r="P227" s="225">
        <f>O227*H227</f>
        <v>0</v>
      </c>
      <c r="Q227" s="225">
        <v>0.00014999999999999999</v>
      </c>
      <c r="R227" s="225">
        <f>Q227*H227</f>
        <v>0.0111126</v>
      </c>
      <c r="S227" s="225">
        <v>0</v>
      </c>
      <c r="T227" s="226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4" t="s">
        <v>120</v>
      </c>
      <c r="AT227" s="184" t="s">
        <v>167</v>
      </c>
      <c r="AU227" s="184" t="s">
        <v>172</v>
      </c>
      <c r="AY227" s="18" t="s">
        <v>164</v>
      </c>
      <c r="BE227" s="185">
        <f>IF(N227="základná",J227,0)</f>
        <v>0</v>
      </c>
      <c r="BF227" s="185">
        <f>IF(N227="znížená",J227,0)</f>
        <v>0</v>
      </c>
      <c r="BG227" s="185">
        <f>IF(N227="zákl. prenesená",J227,0)</f>
        <v>0</v>
      </c>
      <c r="BH227" s="185">
        <f>IF(N227="zníž. prenesená",J227,0)</f>
        <v>0</v>
      </c>
      <c r="BI227" s="185">
        <f>IF(N227="nulová",J227,0)</f>
        <v>0</v>
      </c>
      <c r="BJ227" s="18" t="s">
        <v>172</v>
      </c>
      <c r="BK227" s="185">
        <f>ROUND(I227*H227,2)</f>
        <v>0</v>
      </c>
      <c r="BL227" s="18" t="s">
        <v>120</v>
      </c>
      <c r="BM227" s="184" t="s">
        <v>358</v>
      </c>
    </row>
    <row r="228" s="2" customFormat="1" ht="6.96" customHeight="1">
      <c r="A228" s="37"/>
      <c r="B228" s="59"/>
      <c r="C228" s="60"/>
      <c r="D228" s="60"/>
      <c r="E228" s="60"/>
      <c r="F228" s="60"/>
      <c r="G228" s="60"/>
      <c r="H228" s="60"/>
      <c r="I228" s="60"/>
      <c r="J228" s="60"/>
      <c r="K228" s="60"/>
      <c r="L228" s="38"/>
      <c r="M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</row>
  </sheetData>
  <autoFilter ref="C125:K227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359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ROUND(J130,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ROUND((SUM(BE130:BE248)),  2)</f>
        <v>0</v>
      </c>
      <c r="G33" s="37"/>
      <c r="H33" s="37"/>
      <c r="I33" s="127">
        <v>0.20000000000000001</v>
      </c>
      <c r="J33" s="126">
        <f>ROUND(((SUM(BE130:BE248))*I33),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ROUND((SUM(BF130:BF248)),  2)</f>
        <v>0</v>
      </c>
      <c r="G34" s="37"/>
      <c r="H34" s="37"/>
      <c r="I34" s="127">
        <v>0.20000000000000001</v>
      </c>
      <c r="J34" s="126">
        <f>ROUND(((SUM(BF130:BF248))*I34),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ROUND((SUM(BG130:BG248)),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ROUND((SUM(BH130:BH248)),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ROUND((SUM(BI130:BI248)),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04 - Trieda č.25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J130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J131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J132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142</v>
      </c>
      <c r="E99" s="145"/>
      <c r="F99" s="145"/>
      <c r="G99" s="145"/>
      <c r="H99" s="145"/>
      <c r="I99" s="145"/>
      <c r="J99" s="146">
        <f>J146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143</v>
      </c>
      <c r="E100" s="145"/>
      <c r="F100" s="145"/>
      <c r="G100" s="145"/>
      <c r="H100" s="145"/>
      <c r="I100" s="145"/>
      <c r="J100" s="146">
        <f>J163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9"/>
      <c r="C101" s="9"/>
      <c r="D101" s="140" t="s">
        <v>144</v>
      </c>
      <c r="E101" s="141"/>
      <c r="F101" s="141"/>
      <c r="G101" s="141"/>
      <c r="H101" s="141"/>
      <c r="I101" s="141"/>
      <c r="J101" s="142">
        <f>J165</f>
        <v>0</v>
      </c>
      <c r="K101" s="9"/>
      <c r="L101" s="13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3"/>
      <c r="C102" s="10"/>
      <c r="D102" s="144" t="s">
        <v>145</v>
      </c>
      <c r="E102" s="145"/>
      <c r="F102" s="145"/>
      <c r="G102" s="145"/>
      <c r="H102" s="145"/>
      <c r="I102" s="145"/>
      <c r="J102" s="146">
        <f>J166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360</v>
      </c>
      <c r="E103" s="145"/>
      <c r="F103" s="145"/>
      <c r="G103" s="145"/>
      <c r="H103" s="145"/>
      <c r="I103" s="145"/>
      <c r="J103" s="146">
        <f>J176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361</v>
      </c>
      <c r="E104" s="145"/>
      <c r="F104" s="145"/>
      <c r="G104" s="145"/>
      <c r="H104" s="145"/>
      <c r="I104" s="145"/>
      <c r="J104" s="146">
        <f>J181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146</v>
      </c>
      <c r="E105" s="145"/>
      <c r="F105" s="145"/>
      <c r="G105" s="145"/>
      <c r="H105" s="145"/>
      <c r="I105" s="145"/>
      <c r="J105" s="146">
        <f>J183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147</v>
      </c>
      <c r="E106" s="145"/>
      <c r="F106" s="145"/>
      <c r="G106" s="145"/>
      <c r="H106" s="145"/>
      <c r="I106" s="145"/>
      <c r="J106" s="146">
        <f>J198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148</v>
      </c>
      <c r="E107" s="145"/>
      <c r="F107" s="145"/>
      <c r="G107" s="145"/>
      <c r="H107" s="145"/>
      <c r="I107" s="145"/>
      <c r="J107" s="146">
        <f>J206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3"/>
      <c r="C108" s="10"/>
      <c r="D108" s="144" t="s">
        <v>149</v>
      </c>
      <c r="E108" s="145"/>
      <c r="F108" s="145"/>
      <c r="G108" s="145"/>
      <c r="H108" s="145"/>
      <c r="I108" s="145"/>
      <c r="J108" s="146">
        <f>J236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39"/>
      <c r="C109" s="9"/>
      <c r="D109" s="140" t="s">
        <v>362</v>
      </c>
      <c r="E109" s="141"/>
      <c r="F109" s="141"/>
      <c r="G109" s="141"/>
      <c r="H109" s="141"/>
      <c r="I109" s="141"/>
      <c r="J109" s="142">
        <f>J243</f>
        <v>0</v>
      </c>
      <c r="K109" s="9"/>
      <c r="L109" s="13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43"/>
      <c r="C110" s="10"/>
      <c r="D110" s="144" t="s">
        <v>363</v>
      </c>
      <c r="E110" s="145"/>
      <c r="F110" s="145"/>
      <c r="G110" s="145"/>
      <c r="H110" s="145"/>
      <c r="I110" s="145"/>
      <c r="J110" s="146">
        <f>J244</f>
        <v>0</v>
      </c>
      <c r="K110" s="10"/>
      <c r="L110" s="14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1"/>
      <c r="C116" s="62"/>
      <c r="D116" s="62"/>
      <c r="E116" s="62"/>
      <c r="F116" s="62"/>
      <c r="G116" s="62"/>
      <c r="H116" s="62"/>
      <c r="I116" s="62"/>
      <c r="J116" s="62"/>
      <c r="K116" s="62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150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15</v>
      </c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3.25" customHeight="1">
      <c r="A120" s="37"/>
      <c r="B120" s="38"/>
      <c r="C120" s="37"/>
      <c r="D120" s="37"/>
      <c r="E120" s="120" t="str">
        <f>E7</f>
        <v>Stavebné opravy v triedach - SPŠ elektrotechnická, Komenského 44, 040 01 Košice</v>
      </c>
      <c r="F120" s="31"/>
      <c r="G120" s="31"/>
      <c r="H120" s="31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133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7"/>
      <c r="D122" s="37"/>
      <c r="E122" s="66" t="str">
        <f>E9</f>
        <v>04 - Trieda č.25</v>
      </c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19</v>
      </c>
      <c r="D124" s="37"/>
      <c r="E124" s="37"/>
      <c r="F124" s="26" t="str">
        <f>F12</f>
        <v>Komenského 44, 040 01 Košice</v>
      </c>
      <c r="G124" s="37"/>
      <c r="H124" s="37"/>
      <c r="I124" s="31" t="s">
        <v>21</v>
      </c>
      <c r="J124" s="68" t="str">
        <f>IF(J12="","",J12)</f>
        <v>25. 10. 2020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23</v>
      </c>
      <c r="D126" s="37"/>
      <c r="E126" s="37"/>
      <c r="F126" s="26" t="str">
        <f>E15</f>
        <v xml:space="preserve"> SPŠ elektrotechnická, Komenského 44, 04001 Košice</v>
      </c>
      <c r="G126" s="37"/>
      <c r="H126" s="37"/>
      <c r="I126" s="31" t="s">
        <v>29</v>
      </c>
      <c r="J126" s="35" t="str">
        <f>E21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27</v>
      </c>
      <c r="D127" s="37"/>
      <c r="E127" s="37"/>
      <c r="F127" s="26" t="str">
        <f>IF(E18="","",E18)</f>
        <v>Vyplň údaj</v>
      </c>
      <c r="G127" s="37"/>
      <c r="H127" s="37"/>
      <c r="I127" s="31" t="s">
        <v>32</v>
      </c>
      <c r="J127" s="35" t="str">
        <f>E24</f>
        <v xml:space="preserve"> 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47"/>
      <c r="B129" s="148"/>
      <c r="C129" s="149" t="s">
        <v>151</v>
      </c>
      <c r="D129" s="150" t="s">
        <v>59</v>
      </c>
      <c r="E129" s="150" t="s">
        <v>55</v>
      </c>
      <c r="F129" s="150" t="s">
        <v>56</v>
      </c>
      <c r="G129" s="150" t="s">
        <v>152</v>
      </c>
      <c r="H129" s="150" t="s">
        <v>153</v>
      </c>
      <c r="I129" s="150" t="s">
        <v>154</v>
      </c>
      <c r="J129" s="151" t="s">
        <v>137</v>
      </c>
      <c r="K129" s="152" t="s">
        <v>155</v>
      </c>
      <c r="L129" s="153"/>
      <c r="M129" s="85" t="s">
        <v>1</v>
      </c>
      <c r="N129" s="86" t="s">
        <v>38</v>
      </c>
      <c r="O129" s="86" t="s">
        <v>156</v>
      </c>
      <c r="P129" s="86" t="s">
        <v>157</v>
      </c>
      <c r="Q129" s="86" t="s">
        <v>158</v>
      </c>
      <c r="R129" s="86" t="s">
        <v>159</v>
      </c>
      <c r="S129" s="86" t="s">
        <v>160</v>
      </c>
      <c r="T129" s="87" t="s">
        <v>161</v>
      </c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</row>
    <row r="130" s="2" customFormat="1" ht="22.8" customHeight="1">
      <c r="A130" s="37"/>
      <c r="B130" s="38"/>
      <c r="C130" s="92" t="s">
        <v>138</v>
      </c>
      <c r="D130" s="37"/>
      <c r="E130" s="37"/>
      <c r="F130" s="37"/>
      <c r="G130" s="37"/>
      <c r="H130" s="37"/>
      <c r="I130" s="37"/>
      <c r="J130" s="154">
        <f>BK130</f>
        <v>0</v>
      </c>
      <c r="K130" s="37"/>
      <c r="L130" s="38"/>
      <c r="M130" s="88"/>
      <c r="N130" s="72"/>
      <c r="O130" s="89"/>
      <c r="P130" s="155">
        <f>P131+P165+P243</f>
        <v>0</v>
      </c>
      <c r="Q130" s="89"/>
      <c r="R130" s="155">
        <f>R131+R165+R243</f>
        <v>0.50624851000000004</v>
      </c>
      <c r="S130" s="89"/>
      <c r="T130" s="156">
        <f>T131+T165+T243</f>
        <v>0.18446000000000001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73</v>
      </c>
      <c r="AU130" s="18" t="s">
        <v>139</v>
      </c>
      <c r="BK130" s="157">
        <f>BK131+BK165+BK243</f>
        <v>0</v>
      </c>
    </row>
    <row r="131" s="12" customFormat="1" ht="25.92" customHeight="1">
      <c r="A131" s="12"/>
      <c r="B131" s="158"/>
      <c r="C131" s="12"/>
      <c r="D131" s="159" t="s">
        <v>73</v>
      </c>
      <c r="E131" s="160" t="s">
        <v>162</v>
      </c>
      <c r="F131" s="160" t="s">
        <v>163</v>
      </c>
      <c r="G131" s="12"/>
      <c r="H131" s="12"/>
      <c r="I131" s="161"/>
      <c r="J131" s="162">
        <f>BK131</f>
        <v>0</v>
      </c>
      <c r="K131" s="12"/>
      <c r="L131" s="158"/>
      <c r="M131" s="163"/>
      <c r="N131" s="164"/>
      <c r="O131" s="164"/>
      <c r="P131" s="165">
        <f>P132+P146+P163</f>
        <v>0</v>
      </c>
      <c r="Q131" s="164"/>
      <c r="R131" s="165">
        <f>R132+R146+R163</f>
        <v>0</v>
      </c>
      <c r="S131" s="164"/>
      <c r="T131" s="166">
        <f>T132+T146+T163</f>
        <v>0.12240000000000001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82</v>
      </c>
      <c r="AT131" s="167" t="s">
        <v>73</v>
      </c>
      <c r="AU131" s="167" t="s">
        <v>74</v>
      </c>
      <c r="AY131" s="159" t="s">
        <v>164</v>
      </c>
      <c r="BK131" s="168">
        <f>BK132+BK146+BK163</f>
        <v>0</v>
      </c>
    </row>
    <row r="132" s="12" customFormat="1" ht="22.8" customHeight="1">
      <c r="A132" s="12"/>
      <c r="B132" s="158"/>
      <c r="C132" s="12"/>
      <c r="D132" s="159" t="s">
        <v>73</v>
      </c>
      <c r="E132" s="169" t="s">
        <v>165</v>
      </c>
      <c r="F132" s="169" t="s">
        <v>166</v>
      </c>
      <c r="G132" s="12"/>
      <c r="H132" s="12"/>
      <c r="I132" s="161"/>
      <c r="J132" s="170">
        <f>BK132</f>
        <v>0</v>
      </c>
      <c r="K132" s="12"/>
      <c r="L132" s="158"/>
      <c r="M132" s="163"/>
      <c r="N132" s="164"/>
      <c r="O132" s="164"/>
      <c r="P132" s="165">
        <f>SUM(P133:P145)</f>
        <v>0</v>
      </c>
      <c r="Q132" s="164"/>
      <c r="R132" s="165">
        <f>SUM(R133:R145)</f>
        <v>0</v>
      </c>
      <c r="S132" s="164"/>
      <c r="T132" s="166">
        <f>SUM(T133:T145)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9" t="s">
        <v>82</v>
      </c>
      <c r="AT132" s="167" t="s">
        <v>73</v>
      </c>
      <c r="AU132" s="167" t="s">
        <v>82</v>
      </c>
      <c r="AY132" s="159" t="s">
        <v>164</v>
      </c>
      <c r="BK132" s="168">
        <f>SUM(BK133:BK145)</f>
        <v>0</v>
      </c>
    </row>
    <row r="133" s="2" customFormat="1" ht="37.8" customHeight="1">
      <c r="A133" s="37"/>
      <c r="B133" s="171"/>
      <c r="C133" s="172" t="s">
        <v>82</v>
      </c>
      <c r="D133" s="172" t="s">
        <v>167</v>
      </c>
      <c r="E133" s="173" t="s">
        <v>168</v>
      </c>
      <c r="F133" s="174" t="s">
        <v>169</v>
      </c>
      <c r="G133" s="175" t="s">
        <v>170</v>
      </c>
      <c r="H133" s="176">
        <v>73.102999999999994</v>
      </c>
      <c r="I133" s="177"/>
      <c r="J133" s="178">
        <f>ROUND(I133*H133,2)</f>
        <v>0</v>
      </c>
      <c r="K133" s="179"/>
      <c r="L133" s="38"/>
      <c r="M133" s="180" t="s">
        <v>1</v>
      </c>
      <c r="N133" s="181" t="s">
        <v>40</v>
      </c>
      <c r="O133" s="76"/>
      <c r="P133" s="182">
        <f>O133*H133</f>
        <v>0</v>
      </c>
      <c r="Q133" s="182">
        <v>0.00247</v>
      </c>
      <c r="R133" s="182">
        <f>Q133*H133</f>
        <v>0.18056440999999998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171</v>
      </c>
      <c r="AT133" s="184" t="s">
        <v>167</v>
      </c>
      <c r="AU133" s="184" t="s">
        <v>172</v>
      </c>
      <c r="AY133" s="18" t="s">
        <v>164</v>
      </c>
      <c r="BE133" s="185">
        <f>IF(N133="základná",J133,0)</f>
        <v>0</v>
      </c>
      <c r="BF133" s="185">
        <f>IF(N133="znížená",J133,0)</f>
        <v>0</v>
      </c>
      <c r="BG133" s="185">
        <f>IF(N133="zákl. prenesená",J133,0)</f>
        <v>0</v>
      </c>
      <c r="BH133" s="185">
        <f>IF(N133="zníž. prenesená",J133,0)</f>
        <v>0</v>
      </c>
      <c r="BI133" s="185">
        <f>IF(N133="nulová",J133,0)</f>
        <v>0</v>
      </c>
      <c r="BJ133" s="18" t="s">
        <v>172</v>
      </c>
      <c r="BK133" s="185">
        <f>ROUND(I133*H133,2)</f>
        <v>0</v>
      </c>
      <c r="BL133" s="18" t="s">
        <v>171</v>
      </c>
      <c r="BM133" s="184" t="s">
        <v>173</v>
      </c>
    </row>
    <row r="134" s="13" customFormat="1">
      <c r="A134" s="13"/>
      <c r="B134" s="186"/>
      <c r="C134" s="13"/>
      <c r="D134" s="187" t="s">
        <v>174</v>
      </c>
      <c r="E134" s="188" t="s">
        <v>1</v>
      </c>
      <c r="F134" s="189" t="s">
        <v>364</v>
      </c>
      <c r="G134" s="13"/>
      <c r="H134" s="190">
        <v>73.102999999999994</v>
      </c>
      <c r="I134" s="191"/>
      <c r="J134" s="13"/>
      <c r="K134" s="13"/>
      <c r="L134" s="186"/>
      <c r="M134" s="192"/>
      <c r="N134" s="193"/>
      <c r="O134" s="193"/>
      <c r="P134" s="193"/>
      <c r="Q134" s="193"/>
      <c r="R134" s="193"/>
      <c r="S134" s="193"/>
      <c r="T134" s="19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8" t="s">
        <v>174</v>
      </c>
      <c r="AU134" s="188" t="s">
        <v>172</v>
      </c>
      <c r="AV134" s="13" t="s">
        <v>172</v>
      </c>
      <c r="AW134" s="13" t="s">
        <v>30</v>
      </c>
      <c r="AX134" s="13" t="s">
        <v>74</v>
      </c>
      <c r="AY134" s="188" t="s">
        <v>164</v>
      </c>
    </row>
    <row r="135" s="14" customFormat="1">
      <c r="A135" s="14"/>
      <c r="B135" s="195"/>
      <c r="C135" s="14"/>
      <c r="D135" s="187" t="s">
        <v>174</v>
      </c>
      <c r="E135" s="196" t="s">
        <v>1</v>
      </c>
      <c r="F135" s="197" t="s">
        <v>176</v>
      </c>
      <c r="G135" s="14"/>
      <c r="H135" s="198">
        <v>73.102999999999994</v>
      </c>
      <c r="I135" s="199"/>
      <c r="J135" s="14"/>
      <c r="K135" s="14"/>
      <c r="L135" s="195"/>
      <c r="M135" s="200"/>
      <c r="N135" s="201"/>
      <c r="O135" s="201"/>
      <c r="P135" s="201"/>
      <c r="Q135" s="201"/>
      <c r="R135" s="201"/>
      <c r="S135" s="201"/>
      <c r="T135" s="20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196" t="s">
        <v>174</v>
      </c>
      <c r="AU135" s="196" t="s">
        <v>172</v>
      </c>
      <c r="AV135" s="14" t="s">
        <v>177</v>
      </c>
      <c r="AW135" s="14" t="s">
        <v>30</v>
      </c>
      <c r="AX135" s="14" t="s">
        <v>74</v>
      </c>
      <c r="AY135" s="196" t="s">
        <v>164</v>
      </c>
    </row>
    <row r="136" s="15" customFormat="1">
      <c r="A136" s="15"/>
      <c r="B136" s="203"/>
      <c r="C136" s="15"/>
      <c r="D136" s="187" t="s">
        <v>174</v>
      </c>
      <c r="E136" s="204" t="s">
        <v>1</v>
      </c>
      <c r="F136" s="205" t="s">
        <v>178</v>
      </c>
      <c r="G136" s="15"/>
      <c r="H136" s="206">
        <v>73.102999999999994</v>
      </c>
      <c r="I136" s="207"/>
      <c r="J136" s="15"/>
      <c r="K136" s="15"/>
      <c r="L136" s="203"/>
      <c r="M136" s="208"/>
      <c r="N136" s="209"/>
      <c r="O136" s="209"/>
      <c r="P136" s="209"/>
      <c r="Q136" s="209"/>
      <c r="R136" s="209"/>
      <c r="S136" s="209"/>
      <c r="T136" s="210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04" t="s">
        <v>174</v>
      </c>
      <c r="AU136" s="204" t="s">
        <v>172</v>
      </c>
      <c r="AV136" s="15" t="s">
        <v>171</v>
      </c>
      <c r="AW136" s="15" t="s">
        <v>30</v>
      </c>
      <c r="AX136" s="15" t="s">
        <v>82</v>
      </c>
      <c r="AY136" s="204" t="s">
        <v>164</v>
      </c>
    </row>
    <row r="137" s="2" customFormat="1" ht="24.15" customHeight="1">
      <c r="A137" s="37"/>
      <c r="B137" s="171"/>
      <c r="C137" s="172" t="s">
        <v>172</v>
      </c>
      <c r="D137" s="172" t="s">
        <v>167</v>
      </c>
      <c r="E137" s="173" t="s">
        <v>179</v>
      </c>
      <c r="F137" s="174" t="s">
        <v>180</v>
      </c>
      <c r="G137" s="175" t="s">
        <v>170</v>
      </c>
      <c r="H137" s="176">
        <v>86.039000000000001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40</v>
      </c>
      <c r="O137" s="76"/>
      <c r="P137" s="182">
        <f>O137*H137</f>
        <v>0</v>
      </c>
      <c r="Q137" s="182">
        <v>0.00247</v>
      </c>
      <c r="R137" s="182">
        <f>Q137*H137</f>
        <v>0.21251633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171</v>
      </c>
      <c r="AT137" s="184" t="s">
        <v>167</v>
      </c>
      <c r="AU137" s="184" t="s">
        <v>172</v>
      </c>
      <c r="AY137" s="18" t="s">
        <v>164</v>
      </c>
      <c r="BE137" s="185">
        <f>IF(N137="základná",J137,0)</f>
        <v>0</v>
      </c>
      <c r="BF137" s="185">
        <f>IF(N137="znížená",J137,0)</f>
        <v>0</v>
      </c>
      <c r="BG137" s="185">
        <f>IF(N137="zákl. prenesená",J137,0)</f>
        <v>0</v>
      </c>
      <c r="BH137" s="185">
        <f>IF(N137="zníž. prenesená",J137,0)</f>
        <v>0</v>
      </c>
      <c r="BI137" s="185">
        <f>IF(N137="nulová",J137,0)</f>
        <v>0</v>
      </c>
      <c r="BJ137" s="18" t="s">
        <v>172</v>
      </c>
      <c r="BK137" s="185">
        <f>ROUND(I137*H137,2)</f>
        <v>0</v>
      </c>
      <c r="BL137" s="18" t="s">
        <v>171</v>
      </c>
      <c r="BM137" s="184" t="s">
        <v>181</v>
      </c>
    </row>
    <row r="138" s="13" customFormat="1">
      <c r="A138" s="13"/>
      <c r="B138" s="186"/>
      <c r="C138" s="13"/>
      <c r="D138" s="187" t="s">
        <v>174</v>
      </c>
      <c r="E138" s="188" t="s">
        <v>1</v>
      </c>
      <c r="F138" s="189" t="s">
        <v>365</v>
      </c>
      <c r="G138" s="13"/>
      <c r="H138" s="190">
        <v>115.71299999999999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174</v>
      </c>
      <c r="AU138" s="188" t="s">
        <v>172</v>
      </c>
      <c r="AV138" s="13" t="s">
        <v>172</v>
      </c>
      <c r="AW138" s="13" t="s">
        <v>30</v>
      </c>
      <c r="AX138" s="13" t="s">
        <v>74</v>
      </c>
      <c r="AY138" s="188" t="s">
        <v>164</v>
      </c>
    </row>
    <row r="139" s="13" customFormat="1">
      <c r="A139" s="13"/>
      <c r="B139" s="186"/>
      <c r="C139" s="13"/>
      <c r="D139" s="187" t="s">
        <v>174</v>
      </c>
      <c r="E139" s="188" t="s">
        <v>1</v>
      </c>
      <c r="F139" s="189" t="s">
        <v>183</v>
      </c>
      <c r="G139" s="13"/>
      <c r="H139" s="190">
        <v>-19.213000000000001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174</v>
      </c>
      <c r="AU139" s="188" t="s">
        <v>172</v>
      </c>
      <c r="AV139" s="13" t="s">
        <v>172</v>
      </c>
      <c r="AW139" s="13" t="s">
        <v>30</v>
      </c>
      <c r="AX139" s="13" t="s">
        <v>74</v>
      </c>
      <c r="AY139" s="188" t="s">
        <v>164</v>
      </c>
    </row>
    <row r="140" s="13" customFormat="1">
      <c r="A140" s="13"/>
      <c r="B140" s="186"/>
      <c r="C140" s="13"/>
      <c r="D140" s="187" t="s">
        <v>174</v>
      </c>
      <c r="E140" s="188" t="s">
        <v>1</v>
      </c>
      <c r="F140" s="189" t="s">
        <v>184</v>
      </c>
      <c r="G140" s="13"/>
      <c r="H140" s="190">
        <v>-1.845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174</v>
      </c>
      <c r="AU140" s="188" t="s">
        <v>172</v>
      </c>
      <c r="AV140" s="13" t="s">
        <v>172</v>
      </c>
      <c r="AW140" s="13" t="s">
        <v>30</v>
      </c>
      <c r="AX140" s="13" t="s">
        <v>74</v>
      </c>
      <c r="AY140" s="188" t="s">
        <v>164</v>
      </c>
    </row>
    <row r="141" s="13" customFormat="1">
      <c r="A141" s="13"/>
      <c r="B141" s="186"/>
      <c r="C141" s="13"/>
      <c r="D141" s="187" t="s">
        <v>174</v>
      </c>
      <c r="E141" s="188" t="s">
        <v>1</v>
      </c>
      <c r="F141" s="189" t="s">
        <v>185</v>
      </c>
      <c r="G141" s="13"/>
      <c r="H141" s="190">
        <v>9.0210000000000008</v>
      </c>
      <c r="I141" s="191"/>
      <c r="J141" s="13"/>
      <c r="K141" s="13"/>
      <c r="L141" s="186"/>
      <c r="M141" s="192"/>
      <c r="N141" s="193"/>
      <c r="O141" s="193"/>
      <c r="P141" s="193"/>
      <c r="Q141" s="193"/>
      <c r="R141" s="193"/>
      <c r="S141" s="193"/>
      <c r="T141" s="19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8" t="s">
        <v>174</v>
      </c>
      <c r="AU141" s="188" t="s">
        <v>172</v>
      </c>
      <c r="AV141" s="13" t="s">
        <v>172</v>
      </c>
      <c r="AW141" s="13" t="s">
        <v>30</v>
      </c>
      <c r="AX141" s="13" t="s">
        <v>74</v>
      </c>
      <c r="AY141" s="188" t="s">
        <v>164</v>
      </c>
    </row>
    <row r="142" s="14" customFormat="1">
      <c r="A142" s="14"/>
      <c r="B142" s="195"/>
      <c r="C142" s="14"/>
      <c r="D142" s="187" t="s">
        <v>174</v>
      </c>
      <c r="E142" s="196" t="s">
        <v>1</v>
      </c>
      <c r="F142" s="197" t="s">
        <v>176</v>
      </c>
      <c r="G142" s="14"/>
      <c r="H142" s="198">
        <v>103.676</v>
      </c>
      <c r="I142" s="199"/>
      <c r="J142" s="14"/>
      <c r="K142" s="14"/>
      <c r="L142" s="195"/>
      <c r="M142" s="200"/>
      <c r="N142" s="201"/>
      <c r="O142" s="201"/>
      <c r="P142" s="201"/>
      <c r="Q142" s="201"/>
      <c r="R142" s="201"/>
      <c r="S142" s="201"/>
      <c r="T142" s="20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6" t="s">
        <v>174</v>
      </c>
      <c r="AU142" s="196" t="s">
        <v>172</v>
      </c>
      <c r="AV142" s="14" t="s">
        <v>177</v>
      </c>
      <c r="AW142" s="14" t="s">
        <v>30</v>
      </c>
      <c r="AX142" s="14" t="s">
        <v>74</v>
      </c>
      <c r="AY142" s="196" t="s">
        <v>164</v>
      </c>
    </row>
    <row r="143" s="13" customFormat="1">
      <c r="A143" s="13"/>
      <c r="B143" s="186"/>
      <c r="C143" s="13"/>
      <c r="D143" s="187" t="s">
        <v>174</v>
      </c>
      <c r="E143" s="188" t="s">
        <v>1</v>
      </c>
      <c r="F143" s="189" t="s">
        <v>366</v>
      </c>
      <c r="G143" s="13"/>
      <c r="H143" s="190">
        <v>-17.637</v>
      </c>
      <c r="I143" s="191"/>
      <c r="J143" s="13"/>
      <c r="K143" s="13"/>
      <c r="L143" s="186"/>
      <c r="M143" s="192"/>
      <c r="N143" s="193"/>
      <c r="O143" s="193"/>
      <c r="P143" s="193"/>
      <c r="Q143" s="193"/>
      <c r="R143" s="193"/>
      <c r="S143" s="193"/>
      <c r="T143" s="19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8" t="s">
        <v>174</v>
      </c>
      <c r="AU143" s="188" t="s">
        <v>172</v>
      </c>
      <c r="AV143" s="13" t="s">
        <v>172</v>
      </c>
      <c r="AW143" s="13" t="s">
        <v>30</v>
      </c>
      <c r="AX143" s="13" t="s">
        <v>74</v>
      </c>
      <c r="AY143" s="188" t="s">
        <v>164</v>
      </c>
    </row>
    <row r="144" s="14" customFormat="1">
      <c r="A144" s="14"/>
      <c r="B144" s="195"/>
      <c r="C144" s="14"/>
      <c r="D144" s="187" t="s">
        <v>174</v>
      </c>
      <c r="E144" s="196" t="s">
        <v>1</v>
      </c>
      <c r="F144" s="197" t="s">
        <v>367</v>
      </c>
      <c r="G144" s="14"/>
      <c r="H144" s="198">
        <v>-17.637</v>
      </c>
      <c r="I144" s="199"/>
      <c r="J144" s="14"/>
      <c r="K144" s="14"/>
      <c r="L144" s="195"/>
      <c r="M144" s="200"/>
      <c r="N144" s="201"/>
      <c r="O144" s="201"/>
      <c r="P144" s="201"/>
      <c r="Q144" s="201"/>
      <c r="R144" s="201"/>
      <c r="S144" s="201"/>
      <c r="T144" s="20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6" t="s">
        <v>174</v>
      </c>
      <c r="AU144" s="196" t="s">
        <v>172</v>
      </c>
      <c r="AV144" s="14" t="s">
        <v>177</v>
      </c>
      <c r="AW144" s="14" t="s">
        <v>30</v>
      </c>
      <c r="AX144" s="14" t="s">
        <v>74</v>
      </c>
      <c r="AY144" s="196" t="s">
        <v>164</v>
      </c>
    </row>
    <row r="145" s="15" customFormat="1">
      <c r="A145" s="15"/>
      <c r="B145" s="203"/>
      <c r="C145" s="15"/>
      <c r="D145" s="187" t="s">
        <v>174</v>
      </c>
      <c r="E145" s="204" t="s">
        <v>1</v>
      </c>
      <c r="F145" s="205" t="s">
        <v>178</v>
      </c>
      <c r="G145" s="15"/>
      <c r="H145" s="206">
        <v>86.039000000000001</v>
      </c>
      <c r="I145" s="207"/>
      <c r="J145" s="15"/>
      <c r="K145" s="15"/>
      <c r="L145" s="203"/>
      <c r="M145" s="208"/>
      <c r="N145" s="209"/>
      <c r="O145" s="209"/>
      <c r="P145" s="209"/>
      <c r="Q145" s="209"/>
      <c r="R145" s="209"/>
      <c r="S145" s="209"/>
      <c r="T145" s="210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04" t="s">
        <v>174</v>
      </c>
      <c r="AU145" s="204" t="s">
        <v>172</v>
      </c>
      <c r="AV145" s="15" t="s">
        <v>171</v>
      </c>
      <c r="AW145" s="15" t="s">
        <v>30</v>
      </c>
      <c r="AX145" s="15" t="s">
        <v>82</v>
      </c>
      <c r="AY145" s="204" t="s">
        <v>164</v>
      </c>
    </row>
    <row r="146" s="12" customFormat="1" ht="22.8" customHeight="1">
      <c r="A146" s="12"/>
      <c r="B146" s="158"/>
      <c r="C146" s="12"/>
      <c r="D146" s="159" t="s">
        <v>73</v>
      </c>
      <c r="E146" s="169" t="s">
        <v>186</v>
      </c>
      <c r="F146" s="169" t="s">
        <v>187</v>
      </c>
      <c r="G146" s="12"/>
      <c r="H146" s="12"/>
      <c r="I146" s="161"/>
      <c r="J146" s="170">
        <f>BK146</f>
        <v>0</v>
      </c>
      <c r="K146" s="12"/>
      <c r="L146" s="158"/>
      <c r="M146" s="163"/>
      <c r="N146" s="164"/>
      <c r="O146" s="164"/>
      <c r="P146" s="165">
        <f>SUM(P147:P162)</f>
        <v>0</v>
      </c>
      <c r="Q146" s="164"/>
      <c r="R146" s="165">
        <f>SUM(R147:R162)</f>
        <v>0</v>
      </c>
      <c r="S146" s="164"/>
      <c r="T146" s="166">
        <f>SUM(T147:T162)</f>
        <v>0.12240000000000001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59" t="s">
        <v>82</v>
      </c>
      <c r="AT146" s="167" t="s">
        <v>73</v>
      </c>
      <c r="AU146" s="167" t="s">
        <v>82</v>
      </c>
      <c r="AY146" s="159" t="s">
        <v>164</v>
      </c>
      <c r="BK146" s="168">
        <f>SUM(BK147:BK162)</f>
        <v>0</v>
      </c>
    </row>
    <row r="147" s="2" customFormat="1" ht="37.8" customHeight="1">
      <c r="A147" s="37"/>
      <c r="B147" s="171"/>
      <c r="C147" s="172" t="s">
        <v>177</v>
      </c>
      <c r="D147" s="172" t="s">
        <v>167</v>
      </c>
      <c r="E147" s="173" t="s">
        <v>368</v>
      </c>
      <c r="F147" s="174" t="s">
        <v>369</v>
      </c>
      <c r="G147" s="175" t="s">
        <v>170</v>
      </c>
      <c r="H147" s="176">
        <v>1.8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40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0.068000000000000005</v>
      </c>
      <c r="T147" s="183">
        <f>S147*H147</f>
        <v>0.12240000000000001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171</v>
      </c>
      <c r="AT147" s="184" t="s">
        <v>167</v>
      </c>
      <c r="AU147" s="184" t="s">
        <v>172</v>
      </c>
      <c r="AY147" s="18" t="s">
        <v>164</v>
      </c>
      <c r="BE147" s="185">
        <f>IF(N147="základná",J147,0)</f>
        <v>0</v>
      </c>
      <c r="BF147" s="185">
        <f>IF(N147="znížená",J147,0)</f>
        <v>0</v>
      </c>
      <c r="BG147" s="185">
        <f>IF(N147="zákl. prenesená",J147,0)</f>
        <v>0</v>
      </c>
      <c r="BH147" s="185">
        <f>IF(N147="zníž. prenesená",J147,0)</f>
        <v>0</v>
      </c>
      <c r="BI147" s="185">
        <f>IF(N147="nulová",J147,0)</f>
        <v>0</v>
      </c>
      <c r="BJ147" s="18" t="s">
        <v>172</v>
      </c>
      <c r="BK147" s="185">
        <f>ROUND(I147*H147,2)</f>
        <v>0</v>
      </c>
      <c r="BL147" s="18" t="s">
        <v>171</v>
      </c>
      <c r="BM147" s="184" t="s">
        <v>370</v>
      </c>
    </row>
    <row r="148" s="13" customFormat="1">
      <c r="A148" s="13"/>
      <c r="B148" s="186"/>
      <c r="C148" s="13"/>
      <c r="D148" s="187" t="s">
        <v>174</v>
      </c>
      <c r="E148" s="188" t="s">
        <v>1</v>
      </c>
      <c r="F148" s="189" t="s">
        <v>371</v>
      </c>
      <c r="G148" s="13"/>
      <c r="H148" s="190">
        <v>1.8</v>
      </c>
      <c r="I148" s="191"/>
      <c r="J148" s="13"/>
      <c r="K148" s="13"/>
      <c r="L148" s="186"/>
      <c r="M148" s="192"/>
      <c r="N148" s="193"/>
      <c r="O148" s="193"/>
      <c r="P148" s="193"/>
      <c r="Q148" s="193"/>
      <c r="R148" s="193"/>
      <c r="S148" s="193"/>
      <c r="T148" s="19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8" t="s">
        <v>174</v>
      </c>
      <c r="AU148" s="188" t="s">
        <v>172</v>
      </c>
      <c r="AV148" s="13" t="s">
        <v>172</v>
      </c>
      <c r="AW148" s="13" t="s">
        <v>30</v>
      </c>
      <c r="AX148" s="13" t="s">
        <v>74</v>
      </c>
      <c r="AY148" s="188" t="s">
        <v>164</v>
      </c>
    </row>
    <row r="149" s="14" customFormat="1">
      <c r="A149" s="14"/>
      <c r="B149" s="195"/>
      <c r="C149" s="14"/>
      <c r="D149" s="187" t="s">
        <v>174</v>
      </c>
      <c r="E149" s="196" t="s">
        <v>1</v>
      </c>
      <c r="F149" s="197" t="s">
        <v>176</v>
      </c>
      <c r="G149" s="14"/>
      <c r="H149" s="198">
        <v>1.8</v>
      </c>
      <c r="I149" s="199"/>
      <c r="J149" s="14"/>
      <c r="K149" s="14"/>
      <c r="L149" s="195"/>
      <c r="M149" s="200"/>
      <c r="N149" s="201"/>
      <c r="O149" s="201"/>
      <c r="P149" s="201"/>
      <c r="Q149" s="201"/>
      <c r="R149" s="201"/>
      <c r="S149" s="201"/>
      <c r="T149" s="20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6" t="s">
        <v>174</v>
      </c>
      <c r="AU149" s="196" t="s">
        <v>172</v>
      </c>
      <c r="AV149" s="14" t="s">
        <v>177</v>
      </c>
      <c r="AW149" s="14" t="s">
        <v>30</v>
      </c>
      <c r="AX149" s="14" t="s">
        <v>74</v>
      </c>
      <c r="AY149" s="196" t="s">
        <v>164</v>
      </c>
    </row>
    <row r="150" s="15" customFormat="1">
      <c r="A150" s="15"/>
      <c r="B150" s="203"/>
      <c r="C150" s="15"/>
      <c r="D150" s="187" t="s">
        <v>174</v>
      </c>
      <c r="E150" s="204" t="s">
        <v>1</v>
      </c>
      <c r="F150" s="205" t="s">
        <v>178</v>
      </c>
      <c r="G150" s="15"/>
      <c r="H150" s="206">
        <v>1.8</v>
      </c>
      <c r="I150" s="207"/>
      <c r="J150" s="15"/>
      <c r="K150" s="15"/>
      <c r="L150" s="203"/>
      <c r="M150" s="208"/>
      <c r="N150" s="209"/>
      <c r="O150" s="209"/>
      <c r="P150" s="209"/>
      <c r="Q150" s="209"/>
      <c r="R150" s="209"/>
      <c r="S150" s="209"/>
      <c r="T150" s="210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04" t="s">
        <v>174</v>
      </c>
      <c r="AU150" s="204" t="s">
        <v>172</v>
      </c>
      <c r="AV150" s="15" t="s">
        <v>171</v>
      </c>
      <c r="AW150" s="15" t="s">
        <v>30</v>
      </c>
      <c r="AX150" s="15" t="s">
        <v>82</v>
      </c>
      <c r="AY150" s="204" t="s">
        <v>164</v>
      </c>
    </row>
    <row r="151" s="2" customFormat="1" ht="24.15" customHeight="1">
      <c r="A151" s="37"/>
      <c r="B151" s="171"/>
      <c r="C151" s="172" t="s">
        <v>171</v>
      </c>
      <c r="D151" s="172" t="s">
        <v>167</v>
      </c>
      <c r="E151" s="173" t="s">
        <v>192</v>
      </c>
      <c r="F151" s="174" t="s">
        <v>193</v>
      </c>
      <c r="G151" s="175" t="s">
        <v>194</v>
      </c>
      <c r="H151" s="176">
        <v>0.14399999999999999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40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171</v>
      </c>
      <c r="AT151" s="184" t="s">
        <v>167</v>
      </c>
      <c r="AU151" s="184" t="s">
        <v>172</v>
      </c>
      <c r="AY151" s="18" t="s">
        <v>164</v>
      </c>
      <c r="BE151" s="185">
        <f>IF(N151="základná",J151,0)</f>
        <v>0</v>
      </c>
      <c r="BF151" s="185">
        <f>IF(N151="znížená",J151,0)</f>
        <v>0</v>
      </c>
      <c r="BG151" s="185">
        <f>IF(N151="zákl. prenesená",J151,0)</f>
        <v>0</v>
      </c>
      <c r="BH151" s="185">
        <f>IF(N151="zníž. prenesená",J151,0)</f>
        <v>0</v>
      </c>
      <c r="BI151" s="185">
        <f>IF(N151="nulová",J151,0)</f>
        <v>0</v>
      </c>
      <c r="BJ151" s="18" t="s">
        <v>172</v>
      </c>
      <c r="BK151" s="185">
        <f>ROUND(I151*H151,2)</f>
        <v>0</v>
      </c>
      <c r="BL151" s="18" t="s">
        <v>171</v>
      </c>
      <c r="BM151" s="184" t="s">
        <v>195</v>
      </c>
    </row>
    <row r="152" s="2" customFormat="1" ht="24.15" customHeight="1">
      <c r="A152" s="37"/>
      <c r="B152" s="171"/>
      <c r="C152" s="172" t="s">
        <v>196</v>
      </c>
      <c r="D152" s="172" t="s">
        <v>167</v>
      </c>
      <c r="E152" s="173" t="s">
        <v>197</v>
      </c>
      <c r="F152" s="174" t="s">
        <v>198</v>
      </c>
      <c r="G152" s="175" t="s">
        <v>194</v>
      </c>
      <c r="H152" s="176">
        <v>0.14399999999999999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40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171</v>
      </c>
      <c r="AT152" s="184" t="s">
        <v>167</v>
      </c>
      <c r="AU152" s="184" t="s">
        <v>172</v>
      </c>
      <c r="AY152" s="18" t="s">
        <v>164</v>
      </c>
      <c r="BE152" s="185">
        <f>IF(N152="základná",J152,0)</f>
        <v>0</v>
      </c>
      <c r="BF152" s="185">
        <f>IF(N152="znížená",J152,0)</f>
        <v>0</v>
      </c>
      <c r="BG152" s="185">
        <f>IF(N152="zákl. prenesená",J152,0)</f>
        <v>0</v>
      </c>
      <c r="BH152" s="185">
        <f>IF(N152="zníž. prenesená",J152,0)</f>
        <v>0</v>
      </c>
      <c r="BI152" s="185">
        <f>IF(N152="nulová",J152,0)</f>
        <v>0</v>
      </c>
      <c r="BJ152" s="18" t="s">
        <v>172</v>
      </c>
      <c r="BK152" s="185">
        <f>ROUND(I152*H152,2)</f>
        <v>0</v>
      </c>
      <c r="BL152" s="18" t="s">
        <v>171</v>
      </c>
      <c r="BM152" s="184" t="s">
        <v>372</v>
      </c>
    </row>
    <row r="153" s="2" customFormat="1" ht="14.4" customHeight="1">
      <c r="A153" s="37"/>
      <c r="B153" s="171"/>
      <c r="C153" s="172" t="s">
        <v>165</v>
      </c>
      <c r="D153" s="172" t="s">
        <v>167</v>
      </c>
      <c r="E153" s="173" t="s">
        <v>200</v>
      </c>
      <c r="F153" s="174" t="s">
        <v>201</v>
      </c>
      <c r="G153" s="175" t="s">
        <v>194</v>
      </c>
      <c r="H153" s="176">
        <v>0.14399999999999999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40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171</v>
      </c>
      <c r="AT153" s="184" t="s">
        <v>167</v>
      </c>
      <c r="AU153" s="184" t="s">
        <v>172</v>
      </c>
      <c r="AY153" s="18" t="s">
        <v>164</v>
      </c>
      <c r="BE153" s="185">
        <f>IF(N153="základná",J153,0)</f>
        <v>0</v>
      </c>
      <c r="BF153" s="185">
        <f>IF(N153="znížená",J153,0)</f>
        <v>0</v>
      </c>
      <c r="BG153" s="185">
        <f>IF(N153="zákl. prenesená",J153,0)</f>
        <v>0</v>
      </c>
      <c r="BH153" s="185">
        <f>IF(N153="zníž. prenesená",J153,0)</f>
        <v>0</v>
      </c>
      <c r="BI153" s="185">
        <f>IF(N153="nulová",J153,0)</f>
        <v>0</v>
      </c>
      <c r="BJ153" s="18" t="s">
        <v>172</v>
      </c>
      <c r="BK153" s="185">
        <f>ROUND(I153*H153,2)</f>
        <v>0</v>
      </c>
      <c r="BL153" s="18" t="s">
        <v>171</v>
      </c>
      <c r="BM153" s="184" t="s">
        <v>202</v>
      </c>
    </row>
    <row r="154" s="2" customFormat="1" ht="14.4" customHeight="1">
      <c r="A154" s="37"/>
      <c r="B154" s="171"/>
      <c r="C154" s="172" t="s">
        <v>203</v>
      </c>
      <c r="D154" s="172" t="s">
        <v>167</v>
      </c>
      <c r="E154" s="173" t="s">
        <v>204</v>
      </c>
      <c r="F154" s="174" t="s">
        <v>205</v>
      </c>
      <c r="G154" s="175" t="s">
        <v>194</v>
      </c>
      <c r="H154" s="176">
        <v>0.14399999999999999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40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171</v>
      </c>
      <c r="AT154" s="184" t="s">
        <v>167</v>
      </c>
      <c r="AU154" s="184" t="s">
        <v>172</v>
      </c>
      <c r="AY154" s="18" t="s">
        <v>164</v>
      </c>
      <c r="BE154" s="185">
        <f>IF(N154="základná",J154,0)</f>
        <v>0</v>
      </c>
      <c r="BF154" s="185">
        <f>IF(N154="znížená",J154,0)</f>
        <v>0</v>
      </c>
      <c r="BG154" s="185">
        <f>IF(N154="zákl. prenesená",J154,0)</f>
        <v>0</v>
      </c>
      <c r="BH154" s="185">
        <f>IF(N154="zníž. prenesená",J154,0)</f>
        <v>0</v>
      </c>
      <c r="BI154" s="185">
        <f>IF(N154="nulová",J154,0)</f>
        <v>0</v>
      </c>
      <c r="BJ154" s="18" t="s">
        <v>172</v>
      </c>
      <c r="BK154" s="185">
        <f>ROUND(I154*H154,2)</f>
        <v>0</v>
      </c>
      <c r="BL154" s="18" t="s">
        <v>171</v>
      </c>
      <c r="BM154" s="184" t="s">
        <v>206</v>
      </c>
    </row>
    <row r="155" s="2" customFormat="1" ht="14.4" customHeight="1">
      <c r="A155" s="37"/>
      <c r="B155" s="171"/>
      <c r="C155" s="172" t="s">
        <v>207</v>
      </c>
      <c r="D155" s="172" t="s">
        <v>167</v>
      </c>
      <c r="E155" s="173" t="s">
        <v>208</v>
      </c>
      <c r="F155" s="174" t="s">
        <v>209</v>
      </c>
      <c r="G155" s="175" t="s">
        <v>194</v>
      </c>
      <c r="H155" s="176">
        <v>0.14399999999999999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40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171</v>
      </c>
      <c r="AT155" s="184" t="s">
        <v>167</v>
      </c>
      <c r="AU155" s="184" t="s">
        <v>172</v>
      </c>
      <c r="AY155" s="18" t="s">
        <v>164</v>
      </c>
      <c r="BE155" s="185">
        <f>IF(N155="základná",J155,0)</f>
        <v>0</v>
      </c>
      <c r="BF155" s="185">
        <f>IF(N155="znížená",J155,0)</f>
        <v>0</v>
      </c>
      <c r="BG155" s="185">
        <f>IF(N155="zákl. prenesená",J155,0)</f>
        <v>0</v>
      </c>
      <c r="BH155" s="185">
        <f>IF(N155="zníž. prenesená",J155,0)</f>
        <v>0</v>
      </c>
      <c r="BI155" s="185">
        <f>IF(N155="nulová",J155,0)</f>
        <v>0</v>
      </c>
      <c r="BJ155" s="18" t="s">
        <v>172</v>
      </c>
      <c r="BK155" s="185">
        <f>ROUND(I155*H155,2)</f>
        <v>0</v>
      </c>
      <c r="BL155" s="18" t="s">
        <v>171</v>
      </c>
      <c r="BM155" s="184" t="s">
        <v>210</v>
      </c>
    </row>
    <row r="156" s="2" customFormat="1" ht="24.15" customHeight="1">
      <c r="A156" s="37"/>
      <c r="B156" s="171"/>
      <c r="C156" s="172" t="s">
        <v>186</v>
      </c>
      <c r="D156" s="172" t="s">
        <v>167</v>
      </c>
      <c r="E156" s="173" t="s">
        <v>211</v>
      </c>
      <c r="F156" s="174" t="s">
        <v>212</v>
      </c>
      <c r="G156" s="175" t="s">
        <v>194</v>
      </c>
      <c r="H156" s="176">
        <v>2.7360000000000002</v>
      </c>
      <c r="I156" s="177"/>
      <c r="J156" s="178">
        <f>ROUND(I156*H156,2)</f>
        <v>0</v>
      </c>
      <c r="K156" s="179"/>
      <c r="L156" s="38"/>
      <c r="M156" s="180" t="s">
        <v>1</v>
      </c>
      <c r="N156" s="181" t="s">
        <v>40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171</v>
      </c>
      <c r="AT156" s="184" t="s">
        <v>167</v>
      </c>
      <c r="AU156" s="184" t="s">
        <v>172</v>
      </c>
      <c r="AY156" s="18" t="s">
        <v>164</v>
      </c>
      <c r="BE156" s="185">
        <f>IF(N156="základná",J156,0)</f>
        <v>0</v>
      </c>
      <c r="BF156" s="185">
        <f>IF(N156="znížená",J156,0)</f>
        <v>0</v>
      </c>
      <c r="BG156" s="185">
        <f>IF(N156="zákl. prenesená",J156,0)</f>
        <v>0</v>
      </c>
      <c r="BH156" s="185">
        <f>IF(N156="zníž. prenesená",J156,0)</f>
        <v>0</v>
      </c>
      <c r="BI156" s="185">
        <f>IF(N156="nulová",J156,0)</f>
        <v>0</v>
      </c>
      <c r="BJ156" s="18" t="s">
        <v>172</v>
      </c>
      <c r="BK156" s="185">
        <f>ROUND(I156*H156,2)</f>
        <v>0</v>
      </c>
      <c r="BL156" s="18" t="s">
        <v>171</v>
      </c>
      <c r="BM156" s="184" t="s">
        <v>213</v>
      </c>
    </row>
    <row r="157" s="13" customFormat="1">
      <c r="A157" s="13"/>
      <c r="B157" s="186"/>
      <c r="C157" s="13"/>
      <c r="D157" s="187" t="s">
        <v>174</v>
      </c>
      <c r="E157" s="13"/>
      <c r="F157" s="189" t="s">
        <v>373</v>
      </c>
      <c r="G157" s="13"/>
      <c r="H157" s="190">
        <v>2.7360000000000002</v>
      </c>
      <c r="I157" s="191"/>
      <c r="J157" s="13"/>
      <c r="K157" s="13"/>
      <c r="L157" s="186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174</v>
      </c>
      <c r="AU157" s="188" t="s">
        <v>172</v>
      </c>
      <c r="AV157" s="13" t="s">
        <v>172</v>
      </c>
      <c r="AW157" s="13" t="s">
        <v>3</v>
      </c>
      <c r="AX157" s="13" t="s">
        <v>82</v>
      </c>
      <c r="AY157" s="188" t="s">
        <v>164</v>
      </c>
    </row>
    <row r="158" s="2" customFormat="1" ht="24.15" customHeight="1">
      <c r="A158" s="37"/>
      <c r="B158" s="171"/>
      <c r="C158" s="172" t="s">
        <v>102</v>
      </c>
      <c r="D158" s="172" t="s">
        <v>167</v>
      </c>
      <c r="E158" s="173" t="s">
        <v>215</v>
      </c>
      <c r="F158" s="174" t="s">
        <v>216</v>
      </c>
      <c r="G158" s="175" t="s">
        <v>194</v>
      </c>
      <c r="H158" s="176">
        <v>0.14399999999999999</v>
      </c>
      <c r="I158" s="177"/>
      <c r="J158" s="178">
        <f>ROUND(I158*H158,2)</f>
        <v>0</v>
      </c>
      <c r="K158" s="179"/>
      <c r="L158" s="38"/>
      <c r="M158" s="180" t="s">
        <v>1</v>
      </c>
      <c r="N158" s="181" t="s">
        <v>40</v>
      </c>
      <c r="O158" s="76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171</v>
      </c>
      <c r="AT158" s="184" t="s">
        <v>167</v>
      </c>
      <c r="AU158" s="184" t="s">
        <v>172</v>
      </c>
      <c r="AY158" s="18" t="s">
        <v>164</v>
      </c>
      <c r="BE158" s="185">
        <f>IF(N158="základná",J158,0)</f>
        <v>0</v>
      </c>
      <c r="BF158" s="185">
        <f>IF(N158="znížená",J158,0)</f>
        <v>0</v>
      </c>
      <c r="BG158" s="185">
        <f>IF(N158="zákl. prenesená",J158,0)</f>
        <v>0</v>
      </c>
      <c r="BH158" s="185">
        <f>IF(N158="zníž. prenesená",J158,0)</f>
        <v>0</v>
      </c>
      <c r="BI158" s="185">
        <f>IF(N158="nulová",J158,0)</f>
        <v>0</v>
      </c>
      <c r="BJ158" s="18" t="s">
        <v>172</v>
      </c>
      <c r="BK158" s="185">
        <f>ROUND(I158*H158,2)</f>
        <v>0</v>
      </c>
      <c r="BL158" s="18" t="s">
        <v>171</v>
      </c>
      <c r="BM158" s="184" t="s">
        <v>217</v>
      </c>
    </row>
    <row r="159" s="2" customFormat="1" ht="24.15" customHeight="1">
      <c r="A159" s="37"/>
      <c r="B159" s="171"/>
      <c r="C159" s="172" t="s">
        <v>105</v>
      </c>
      <c r="D159" s="172" t="s">
        <v>167</v>
      </c>
      <c r="E159" s="173" t="s">
        <v>218</v>
      </c>
      <c r="F159" s="174" t="s">
        <v>219</v>
      </c>
      <c r="G159" s="175" t="s">
        <v>194</v>
      </c>
      <c r="H159" s="176">
        <v>0.28799999999999998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40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171</v>
      </c>
      <c r="AT159" s="184" t="s">
        <v>167</v>
      </c>
      <c r="AU159" s="184" t="s">
        <v>172</v>
      </c>
      <c r="AY159" s="18" t="s">
        <v>164</v>
      </c>
      <c r="BE159" s="185">
        <f>IF(N159="základná",J159,0)</f>
        <v>0</v>
      </c>
      <c r="BF159" s="185">
        <f>IF(N159="znížená",J159,0)</f>
        <v>0</v>
      </c>
      <c r="BG159" s="185">
        <f>IF(N159="zákl. prenesená",J159,0)</f>
        <v>0</v>
      </c>
      <c r="BH159" s="185">
        <f>IF(N159="zníž. prenesená",J159,0)</f>
        <v>0</v>
      </c>
      <c r="BI159" s="185">
        <f>IF(N159="nulová",J159,0)</f>
        <v>0</v>
      </c>
      <c r="BJ159" s="18" t="s">
        <v>172</v>
      </c>
      <c r="BK159" s="185">
        <f>ROUND(I159*H159,2)</f>
        <v>0</v>
      </c>
      <c r="BL159" s="18" t="s">
        <v>171</v>
      </c>
      <c r="BM159" s="184" t="s">
        <v>220</v>
      </c>
    </row>
    <row r="160" s="13" customFormat="1">
      <c r="A160" s="13"/>
      <c r="B160" s="186"/>
      <c r="C160" s="13"/>
      <c r="D160" s="187" t="s">
        <v>174</v>
      </c>
      <c r="E160" s="13"/>
      <c r="F160" s="189" t="s">
        <v>374</v>
      </c>
      <c r="G160" s="13"/>
      <c r="H160" s="190">
        <v>0.28799999999999998</v>
      </c>
      <c r="I160" s="191"/>
      <c r="J160" s="13"/>
      <c r="K160" s="13"/>
      <c r="L160" s="186"/>
      <c r="M160" s="192"/>
      <c r="N160" s="193"/>
      <c r="O160" s="193"/>
      <c r="P160" s="193"/>
      <c r="Q160" s="193"/>
      <c r="R160" s="193"/>
      <c r="S160" s="193"/>
      <c r="T160" s="19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8" t="s">
        <v>174</v>
      </c>
      <c r="AU160" s="188" t="s">
        <v>172</v>
      </c>
      <c r="AV160" s="13" t="s">
        <v>172</v>
      </c>
      <c r="AW160" s="13" t="s">
        <v>3</v>
      </c>
      <c r="AX160" s="13" t="s">
        <v>82</v>
      </c>
      <c r="AY160" s="188" t="s">
        <v>164</v>
      </c>
    </row>
    <row r="161" s="2" customFormat="1" ht="24.15" customHeight="1">
      <c r="A161" s="37"/>
      <c r="B161" s="171"/>
      <c r="C161" s="172" t="s">
        <v>108</v>
      </c>
      <c r="D161" s="172" t="s">
        <v>167</v>
      </c>
      <c r="E161" s="173" t="s">
        <v>222</v>
      </c>
      <c r="F161" s="174" t="s">
        <v>223</v>
      </c>
      <c r="G161" s="175" t="s">
        <v>194</v>
      </c>
      <c r="H161" s="176">
        <v>0.14399999999999999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40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171</v>
      </c>
      <c r="AT161" s="184" t="s">
        <v>167</v>
      </c>
      <c r="AU161" s="184" t="s">
        <v>172</v>
      </c>
      <c r="AY161" s="18" t="s">
        <v>164</v>
      </c>
      <c r="BE161" s="185">
        <f>IF(N161="základná",J161,0)</f>
        <v>0</v>
      </c>
      <c r="BF161" s="185">
        <f>IF(N161="znížená",J161,0)</f>
        <v>0</v>
      </c>
      <c r="BG161" s="185">
        <f>IF(N161="zákl. prenesená",J161,0)</f>
        <v>0</v>
      </c>
      <c r="BH161" s="185">
        <f>IF(N161="zníž. prenesená",J161,0)</f>
        <v>0</v>
      </c>
      <c r="BI161" s="185">
        <f>IF(N161="nulová",J161,0)</f>
        <v>0</v>
      </c>
      <c r="BJ161" s="18" t="s">
        <v>172</v>
      </c>
      <c r="BK161" s="185">
        <f>ROUND(I161*H161,2)</f>
        <v>0</v>
      </c>
      <c r="BL161" s="18" t="s">
        <v>171</v>
      </c>
      <c r="BM161" s="184" t="s">
        <v>375</v>
      </c>
    </row>
    <row r="162" s="2" customFormat="1" ht="14.4" customHeight="1">
      <c r="A162" s="37"/>
      <c r="B162" s="171"/>
      <c r="C162" s="172" t="s">
        <v>111</v>
      </c>
      <c r="D162" s="172" t="s">
        <v>167</v>
      </c>
      <c r="E162" s="173" t="s">
        <v>225</v>
      </c>
      <c r="F162" s="174" t="s">
        <v>226</v>
      </c>
      <c r="G162" s="175" t="s">
        <v>227</v>
      </c>
      <c r="H162" s="176">
        <v>0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40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171</v>
      </c>
      <c r="AT162" s="184" t="s">
        <v>167</v>
      </c>
      <c r="AU162" s="184" t="s">
        <v>172</v>
      </c>
      <c r="AY162" s="18" t="s">
        <v>164</v>
      </c>
      <c r="BE162" s="185">
        <f>IF(N162="základná",J162,0)</f>
        <v>0</v>
      </c>
      <c r="BF162" s="185">
        <f>IF(N162="znížená",J162,0)</f>
        <v>0</v>
      </c>
      <c r="BG162" s="185">
        <f>IF(N162="zákl. prenesená",J162,0)</f>
        <v>0</v>
      </c>
      <c r="BH162" s="185">
        <f>IF(N162="zníž. prenesená",J162,0)</f>
        <v>0</v>
      </c>
      <c r="BI162" s="185">
        <f>IF(N162="nulová",J162,0)</f>
        <v>0</v>
      </c>
      <c r="BJ162" s="18" t="s">
        <v>172</v>
      </c>
      <c r="BK162" s="185">
        <f>ROUND(I162*H162,2)</f>
        <v>0</v>
      </c>
      <c r="BL162" s="18" t="s">
        <v>171</v>
      </c>
      <c r="BM162" s="184" t="s">
        <v>228</v>
      </c>
    </row>
    <row r="163" s="12" customFormat="1" ht="22.8" customHeight="1">
      <c r="A163" s="12"/>
      <c r="B163" s="158"/>
      <c r="C163" s="12"/>
      <c r="D163" s="159" t="s">
        <v>73</v>
      </c>
      <c r="E163" s="169" t="s">
        <v>229</v>
      </c>
      <c r="F163" s="169" t="s">
        <v>230</v>
      </c>
      <c r="G163" s="12"/>
      <c r="H163" s="12"/>
      <c r="I163" s="161"/>
      <c r="J163" s="170">
        <f>BK163</f>
        <v>0</v>
      </c>
      <c r="K163" s="12"/>
      <c r="L163" s="158"/>
      <c r="M163" s="163"/>
      <c r="N163" s="164"/>
      <c r="O163" s="164"/>
      <c r="P163" s="165">
        <f>P164</f>
        <v>0</v>
      </c>
      <c r="Q163" s="164"/>
      <c r="R163" s="165">
        <f>R164</f>
        <v>0</v>
      </c>
      <c r="S163" s="164"/>
      <c r="T163" s="166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82</v>
      </c>
      <c r="AT163" s="167" t="s">
        <v>73</v>
      </c>
      <c r="AU163" s="167" t="s">
        <v>82</v>
      </c>
      <c r="AY163" s="159" t="s">
        <v>164</v>
      </c>
      <c r="BK163" s="168">
        <f>BK164</f>
        <v>0</v>
      </c>
    </row>
    <row r="164" s="2" customFormat="1" ht="24.15" customHeight="1">
      <c r="A164" s="37"/>
      <c r="B164" s="171"/>
      <c r="C164" s="172" t="s">
        <v>114</v>
      </c>
      <c r="D164" s="172" t="s">
        <v>167</v>
      </c>
      <c r="E164" s="173" t="s">
        <v>231</v>
      </c>
      <c r="F164" s="174" t="s">
        <v>232</v>
      </c>
      <c r="G164" s="175" t="s">
        <v>194</v>
      </c>
      <c r="H164" s="176">
        <v>0.39300000000000002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40</v>
      </c>
      <c r="O164" s="76"/>
      <c r="P164" s="182">
        <f>O164*H164</f>
        <v>0</v>
      </c>
      <c r="Q164" s="182">
        <v>0</v>
      </c>
      <c r="R164" s="182">
        <f>Q164*H164</f>
        <v>0</v>
      </c>
      <c r="S164" s="182">
        <v>0</v>
      </c>
      <c r="T164" s="18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171</v>
      </c>
      <c r="AT164" s="184" t="s">
        <v>167</v>
      </c>
      <c r="AU164" s="184" t="s">
        <v>172</v>
      </c>
      <c r="AY164" s="18" t="s">
        <v>164</v>
      </c>
      <c r="BE164" s="185">
        <f>IF(N164="základná",J164,0)</f>
        <v>0</v>
      </c>
      <c r="BF164" s="185">
        <f>IF(N164="znížená",J164,0)</f>
        <v>0</v>
      </c>
      <c r="BG164" s="185">
        <f>IF(N164="zákl. prenesená",J164,0)</f>
        <v>0</v>
      </c>
      <c r="BH164" s="185">
        <f>IF(N164="zníž. prenesená",J164,0)</f>
        <v>0</v>
      </c>
      <c r="BI164" s="185">
        <f>IF(N164="nulová",J164,0)</f>
        <v>0</v>
      </c>
      <c r="BJ164" s="18" t="s">
        <v>172</v>
      </c>
      <c r="BK164" s="185">
        <f>ROUND(I164*H164,2)</f>
        <v>0</v>
      </c>
      <c r="BL164" s="18" t="s">
        <v>171</v>
      </c>
      <c r="BM164" s="184" t="s">
        <v>233</v>
      </c>
    </row>
    <row r="165" s="12" customFormat="1" ht="25.92" customHeight="1">
      <c r="A165" s="12"/>
      <c r="B165" s="158"/>
      <c r="C165" s="12"/>
      <c r="D165" s="159" t="s">
        <v>73</v>
      </c>
      <c r="E165" s="160" t="s">
        <v>234</v>
      </c>
      <c r="F165" s="160" t="s">
        <v>235</v>
      </c>
      <c r="G165" s="12"/>
      <c r="H165" s="12"/>
      <c r="I165" s="161"/>
      <c r="J165" s="162">
        <f>BK165</f>
        <v>0</v>
      </c>
      <c r="K165" s="12"/>
      <c r="L165" s="158"/>
      <c r="M165" s="163"/>
      <c r="N165" s="164"/>
      <c r="O165" s="164"/>
      <c r="P165" s="165">
        <f>P166+P176+P181+P183+P198+P206+P236</f>
        <v>0</v>
      </c>
      <c r="Q165" s="164"/>
      <c r="R165" s="165">
        <f>R166+R176+R181+R183+R198+R206+R236</f>
        <v>0.40224851000000006</v>
      </c>
      <c r="S165" s="164"/>
      <c r="T165" s="166">
        <f>T166+T176+T181+T183+T198+T206+T236</f>
        <v>0.022060000000000003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59" t="s">
        <v>172</v>
      </c>
      <c r="AT165" s="167" t="s">
        <v>73</v>
      </c>
      <c r="AU165" s="167" t="s">
        <v>74</v>
      </c>
      <c r="AY165" s="159" t="s">
        <v>164</v>
      </c>
      <c r="BK165" s="168">
        <f>BK166+BK176+BK181+BK183+BK198+BK206+BK236</f>
        <v>0</v>
      </c>
    </row>
    <row r="166" s="12" customFormat="1" ht="22.8" customHeight="1">
      <c r="A166" s="12"/>
      <c r="B166" s="158"/>
      <c r="C166" s="12"/>
      <c r="D166" s="159" t="s">
        <v>73</v>
      </c>
      <c r="E166" s="169" t="s">
        <v>236</v>
      </c>
      <c r="F166" s="169" t="s">
        <v>237</v>
      </c>
      <c r="G166" s="12"/>
      <c r="H166" s="12"/>
      <c r="I166" s="161"/>
      <c r="J166" s="170">
        <f>BK166</f>
        <v>0</v>
      </c>
      <c r="K166" s="12"/>
      <c r="L166" s="158"/>
      <c r="M166" s="163"/>
      <c r="N166" s="164"/>
      <c r="O166" s="164"/>
      <c r="P166" s="165">
        <f>SUM(P167:P175)</f>
        <v>0</v>
      </c>
      <c r="Q166" s="164"/>
      <c r="R166" s="165">
        <f>SUM(R167:R175)</f>
        <v>0.0086400000000000001</v>
      </c>
      <c r="S166" s="164"/>
      <c r="T166" s="166">
        <f>SUM(T167:T175)</f>
        <v>0.022060000000000003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59" t="s">
        <v>172</v>
      </c>
      <c r="AT166" s="167" t="s">
        <v>73</v>
      </c>
      <c r="AU166" s="167" t="s">
        <v>82</v>
      </c>
      <c r="AY166" s="159" t="s">
        <v>164</v>
      </c>
      <c r="BK166" s="168">
        <f>SUM(BK167:BK175)</f>
        <v>0</v>
      </c>
    </row>
    <row r="167" s="2" customFormat="1" ht="24.15" customHeight="1">
      <c r="A167" s="37"/>
      <c r="B167" s="171"/>
      <c r="C167" s="172" t="s">
        <v>117</v>
      </c>
      <c r="D167" s="172" t="s">
        <v>167</v>
      </c>
      <c r="E167" s="173" t="s">
        <v>238</v>
      </c>
      <c r="F167" s="174" t="s">
        <v>239</v>
      </c>
      <c r="G167" s="175" t="s">
        <v>240</v>
      </c>
      <c r="H167" s="176">
        <v>1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40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0.019460000000000002</v>
      </c>
      <c r="T167" s="183">
        <f>S167*H167</f>
        <v>0.019460000000000002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120</v>
      </c>
      <c r="AT167" s="184" t="s">
        <v>167</v>
      </c>
      <c r="AU167" s="184" t="s">
        <v>172</v>
      </c>
      <c r="AY167" s="18" t="s">
        <v>164</v>
      </c>
      <c r="BE167" s="185">
        <f>IF(N167="základná",J167,0)</f>
        <v>0</v>
      </c>
      <c r="BF167" s="185">
        <f>IF(N167="znížená",J167,0)</f>
        <v>0</v>
      </c>
      <c r="BG167" s="185">
        <f>IF(N167="zákl. prenesená",J167,0)</f>
        <v>0</v>
      </c>
      <c r="BH167" s="185">
        <f>IF(N167="zníž. prenesená",J167,0)</f>
        <v>0</v>
      </c>
      <c r="BI167" s="185">
        <f>IF(N167="nulová",J167,0)</f>
        <v>0</v>
      </c>
      <c r="BJ167" s="18" t="s">
        <v>172</v>
      </c>
      <c r="BK167" s="185">
        <f>ROUND(I167*H167,2)</f>
        <v>0</v>
      </c>
      <c r="BL167" s="18" t="s">
        <v>120</v>
      </c>
      <c r="BM167" s="184" t="s">
        <v>241</v>
      </c>
    </row>
    <row r="168" s="2" customFormat="1" ht="24.15" customHeight="1">
      <c r="A168" s="37"/>
      <c r="B168" s="171"/>
      <c r="C168" s="172" t="s">
        <v>120</v>
      </c>
      <c r="D168" s="172" t="s">
        <v>167</v>
      </c>
      <c r="E168" s="173" t="s">
        <v>242</v>
      </c>
      <c r="F168" s="174" t="s">
        <v>243</v>
      </c>
      <c r="G168" s="175" t="s">
        <v>227</v>
      </c>
      <c r="H168" s="176">
        <v>1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40</v>
      </c>
      <c r="O168" s="76"/>
      <c r="P168" s="182">
        <f>O168*H168</f>
        <v>0</v>
      </c>
      <c r="Q168" s="182">
        <v>0.00027999999999999998</v>
      </c>
      <c r="R168" s="182">
        <f>Q168*H168</f>
        <v>0.00027999999999999998</v>
      </c>
      <c r="S168" s="182">
        <v>0</v>
      </c>
      <c r="T168" s="18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120</v>
      </c>
      <c r="AT168" s="184" t="s">
        <v>167</v>
      </c>
      <c r="AU168" s="184" t="s">
        <v>172</v>
      </c>
      <c r="AY168" s="18" t="s">
        <v>164</v>
      </c>
      <c r="BE168" s="185">
        <f>IF(N168="základná",J168,0)</f>
        <v>0</v>
      </c>
      <c r="BF168" s="185">
        <f>IF(N168="znížená",J168,0)</f>
        <v>0</v>
      </c>
      <c r="BG168" s="185">
        <f>IF(N168="zákl. prenesená",J168,0)</f>
        <v>0</v>
      </c>
      <c r="BH168" s="185">
        <f>IF(N168="zníž. prenesená",J168,0)</f>
        <v>0</v>
      </c>
      <c r="BI168" s="185">
        <f>IF(N168="nulová",J168,0)</f>
        <v>0</v>
      </c>
      <c r="BJ168" s="18" t="s">
        <v>172</v>
      </c>
      <c r="BK168" s="185">
        <f>ROUND(I168*H168,2)</f>
        <v>0</v>
      </c>
      <c r="BL168" s="18" t="s">
        <v>120</v>
      </c>
      <c r="BM168" s="184" t="s">
        <v>244</v>
      </c>
    </row>
    <row r="169" s="2" customFormat="1" ht="14.4" customHeight="1">
      <c r="A169" s="37"/>
      <c r="B169" s="171"/>
      <c r="C169" s="211" t="s">
        <v>123</v>
      </c>
      <c r="D169" s="211" t="s">
        <v>245</v>
      </c>
      <c r="E169" s="212" t="s">
        <v>246</v>
      </c>
      <c r="F169" s="213" t="s">
        <v>247</v>
      </c>
      <c r="G169" s="214" t="s">
        <v>227</v>
      </c>
      <c r="H169" s="215">
        <v>1</v>
      </c>
      <c r="I169" s="216"/>
      <c r="J169" s="217">
        <f>ROUND(I169*H169,2)</f>
        <v>0</v>
      </c>
      <c r="K169" s="218"/>
      <c r="L169" s="219"/>
      <c r="M169" s="220" t="s">
        <v>1</v>
      </c>
      <c r="N169" s="221" t="s">
        <v>40</v>
      </c>
      <c r="O169" s="76"/>
      <c r="P169" s="182">
        <f>O169*H169</f>
        <v>0</v>
      </c>
      <c r="Q169" s="182">
        <v>0.0061999999999999998</v>
      </c>
      <c r="R169" s="182">
        <f>Q169*H169</f>
        <v>0.0061999999999999998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248</v>
      </c>
      <c r="AT169" s="184" t="s">
        <v>245</v>
      </c>
      <c r="AU169" s="184" t="s">
        <v>172</v>
      </c>
      <c r="AY169" s="18" t="s">
        <v>164</v>
      </c>
      <c r="BE169" s="185">
        <f>IF(N169="základná",J169,0)</f>
        <v>0</v>
      </c>
      <c r="BF169" s="185">
        <f>IF(N169="znížená",J169,0)</f>
        <v>0</v>
      </c>
      <c r="BG169" s="185">
        <f>IF(N169="zákl. prenesená",J169,0)</f>
        <v>0</v>
      </c>
      <c r="BH169" s="185">
        <f>IF(N169="zníž. prenesená",J169,0)</f>
        <v>0</v>
      </c>
      <c r="BI169" s="185">
        <f>IF(N169="nulová",J169,0)</f>
        <v>0</v>
      </c>
      <c r="BJ169" s="18" t="s">
        <v>172</v>
      </c>
      <c r="BK169" s="185">
        <f>ROUND(I169*H169,2)</f>
        <v>0</v>
      </c>
      <c r="BL169" s="18" t="s">
        <v>120</v>
      </c>
      <c r="BM169" s="184" t="s">
        <v>249</v>
      </c>
    </row>
    <row r="170" s="2" customFormat="1" ht="24.15" customHeight="1">
      <c r="A170" s="37"/>
      <c r="B170" s="171"/>
      <c r="C170" s="172" t="s">
        <v>126</v>
      </c>
      <c r="D170" s="172" t="s">
        <v>167</v>
      </c>
      <c r="E170" s="173" t="s">
        <v>250</v>
      </c>
      <c r="F170" s="174" t="s">
        <v>251</v>
      </c>
      <c r="G170" s="175" t="s">
        <v>240</v>
      </c>
      <c r="H170" s="176">
        <v>1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40</v>
      </c>
      <c r="O170" s="76"/>
      <c r="P170" s="182">
        <f>O170*H170</f>
        <v>0</v>
      </c>
      <c r="Q170" s="182">
        <v>0</v>
      </c>
      <c r="R170" s="182">
        <f>Q170*H170</f>
        <v>0</v>
      </c>
      <c r="S170" s="182">
        <v>0.0025999999999999999</v>
      </c>
      <c r="T170" s="183">
        <f>S170*H170</f>
        <v>0.0025999999999999999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120</v>
      </c>
      <c r="AT170" s="184" t="s">
        <v>167</v>
      </c>
      <c r="AU170" s="184" t="s">
        <v>172</v>
      </c>
      <c r="AY170" s="18" t="s">
        <v>164</v>
      </c>
      <c r="BE170" s="185">
        <f>IF(N170="základná",J170,0)</f>
        <v>0</v>
      </c>
      <c r="BF170" s="185">
        <f>IF(N170="znížená",J170,0)</f>
        <v>0</v>
      </c>
      <c r="BG170" s="185">
        <f>IF(N170="zákl. prenesená",J170,0)</f>
        <v>0</v>
      </c>
      <c r="BH170" s="185">
        <f>IF(N170="zníž. prenesená",J170,0)</f>
        <v>0</v>
      </c>
      <c r="BI170" s="185">
        <f>IF(N170="nulová",J170,0)</f>
        <v>0</v>
      </c>
      <c r="BJ170" s="18" t="s">
        <v>172</v>
      </c>
      <c r="BK170" s="185">
        <f>ROUND(I170*H170,2)</f>
        <v>0</v>
      </c>
      <c r="BL170" s="18" t="s">
        <v>120</v>
      </c>
      <c r="BM170" s="184" t="s">
        <v>252</v>
      </c>
    </row>
    <row r="171" s="2" customFormat="1" ht="14.4" customHeight="1">
      <c r="A171" s="37"/>
      <c r="B171" s="171"/>
      <c r="C171" s="172" t="s">
        <v>129</v>
      </c>
      <c r="D171" s="172" t="s">
        <v>167</v>
      </c>
      <c r="E171" s="173" t="s">
        <v>253</v>
      </c>
      <c r="F171" s="174" t="s">
        <v>254</v>
      </c>
      <c r="G171" s="175" t="s">
        <v>227</v>
      </c>
      <c r="H171" s="176">
        <v>1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40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120</v>
      </c>
      <c r="AT171" s="184" t="s">
        <v>167</v>
      </c>
      <c r="AU171" s="184" t="s">
        <v>172</v>
      </c>
      <c r="AY171" s="18" t="s">
        <v>164</v>
      </c>
      <c r="BE171" s="185">
        <f>IF(N171="základná",J171,0)</f>
        <v>0</v>
      </c>
      <c r="BF171" s="185">
        <f>IF(N171="znížená",J171,0)</f>
        <v>0</v>
      </c>
      <c r="BG171" s="185">
        <f>IF(N171="zákl. prenesená",J171,0)</f>
        <v>0</v>
      </c>
      <c r="BH171" s="185">
        <f>IF(N171="zníž. prenesená",J171,0)</f>
        <v>0</v>
      </c>
      <c r="BI171" s="185">
        <f>IF(N171="nulová",J171,0)</f>
        <v>0</v>
      </c>
      <c r="BJ171" s="18" t="s">
        <v>172</v>
      </c>
      <c r="BK171" s="185">
        <f>ROUND(I171*H171,2)</f>
        <v>0</v>
      </c>
      <c r="BL171" s="18" t="s">
        <v>120</v>
      </c>
      <c r="BM171" s="184" t="s">
        <v>255</v>
      </c>
    </row>
    <row r="172" s="2" customFormat="1" ht="24.15" customHeight="1">
      <c r="A172" s="37"/>
      <c r="B172" s="171"/>
      <c r="C172" s="211" t="s">
        <v>7</v>
      </c>
      <c r="D172" s="211" t="s">
        <v>245</v>
      </c>
      <c r="E172" s="212" t="s">
        <v>256</v>
      </c>
      <c r="F172" s="213" t="s">
        <v>257</v>
      </c>
      <c r="G172" s="214" t="s">
        <v>227</v>
      </c>
      <c r="H172" s="215">
        <v>1</v>
      </c>
      <c r="I172" s="216"/>
      <c r="J172" s="217">
        <f>ROUND(I172*H172,2)</f>
        <v>0</v>
      </c>
      <c r="K172" s="218"/>
      <c r="L172" s="219"/>
      <c r="M172" s="220" t="s">
        <v>1</v>
      </c>
      <c r="N172" s="221" t="s">
        <v>40</v>
      </c>
      <c r="O172" s="76"/>
      <c r="P172" s="182">
        <f>O172*H172</f>
        <v>0</v>
      </c>
      <c r="Q172" s="182">
        <v>0.001</v>
      </c>
      <c r="R172" s="182">
        <f>Q172*H172</f>
        <v>0.001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248</v>
      </c>
      <c r="AT172" s="184" t="s">
        <v>245</v>
      </c>
      <c r="AU172" s="184" t="s">
        <v>172</v>
      </c>
      <c r="AY172" s="18" t="s">
        <v>164</v>
      </c>
      <c r="BE172" s="185">
        <f>IF(N172="základná",J172,0)</f>
        <v>0</v>
      </c>
      <c r="BF172" s="185">
        <f>IF(N172="znížená",J172,0)</f>
        <v>0</v>
      </c>
      <c r="BG172" s="185">
        <f>IF(N172="zákl. prenesená",J172,0)</f>
        <v>0</v>
      </c>
      <c r="BH172" s="185">
        <f>IF(N172="zníž. prenesená",J172,0)</f>
        <v>0</v>
      </c>
      <c r="BI172" s="185">
        <f>IF(N172="nulová",J172,0)</f>
        <v>0</v>
      </c>
      <c r="BJ172" s="18" t="s">
        <v>172</v>
      </c>
      <c r="BK172" s="185">
        <f>ROUND(I172*H172,2)</f>
        <v>0</v>
      </c>
      <c r="BL172" s="18" t="s">
        <v>120</v>
      </c>
      <c r="BM172" s="184" t="s">
        <v>258</v>
      </c>
    </row>
    <row r="173" s="2" customFormat="1" ht="24.15" customHeight="1">
      <c r="A173" s="37"/>
      <c r="B173" s="171"/>
      <c r="C173" s="172" t="s">
        <v>259</v>
      </c>
      <c r="D173" s="172" t="s">
        <v>167</v>
      </c>
      <c r="E173" s="173" t="s">
        <v>260</v>
      </c>
      <c r="F173" s="174" t="s">
        <v>261</v>
      </c>
      <c r="G173" s="175" t="s">
        <v>227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40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120</v>
      </c>
      <c r="AT173" s="184" t="s">
        <v>167</v>
      </c>
      <c r="AU173" s="184" t="s">
        <v>172</v>
      </c>
      <c r="AY173" s="18" t="s">
        <v>164</v>
      </c>
      <c r="BE173" s="185">
        <f>IF(N173="základná",J173,0)</f>
        <v>0</v>
      </c>
      <c r="BF173" s="185">
        <f>IF(N173="znížená",J173,0)</f>
        <v>0</v>
      </c>
      <c r="BG173" s="185">
        <f>IF(N173="zákl. prenesená",J173,0)</f>
        <v>0</v>
      </c>
      <c r="BH173" s="185">
        <f>IF(N173="zníž. prenesená",J173,0)</f>
        <v>0</v>
      </c>
      <c r="BI173" s="185">
        <f>IF(N173="nulová",J173,0)</f>
        <v>0</v>
      </c>
      <c r="BJ173" s="18" t="s">
        <v>172</v>
      </c>
      <c r="BK173" s="185">
        <f>ROUND(I173*H173,2)</f>
        <v>0</v>
      </c>
      <c r="BL173" s="18" t="s">
        <v>120</v>
      </c>
      <c r="BM173" s="184" t="s">
        <v>262</v>
      </c>
    </row>
    <row r="174" s="2" customFormat="1" ht="24.15" customHeight="1">
      <c r="A174" s="37"/>
      <c r="B174" s="171"/>
      <c r="C174" s="211" t="s">
        <v>263</v>
      </c>
      <c r="D174" s="211" t="s">
        <v>245</v>
      </c>
      <c r="E174" s="212" t="s">
        <v>264</v>
      </c>
      <c r="F174" s="213" t="s">
        <v>265</v>
      </c>
      <c r="G174" s="214" t="s">
        <v>227</v>
      </c>
      <c r="H174" s="215">
        <v>1</v>
      </c>
      <c r="I174" s="216"/>
      <c r="J174" s="217">
        <f>ROUND(I174*H174,2)</f>
        <v>0</v>
      </c>
      <c r="K174" s="218"/>
      <c r="L174" s="219"/>
      <c r="M174" s="220" t="s">
        <v>1</v>
      </c>
      <c r="N174" s="221" t="s">
        <v>40</v>
      </c>
      <c r="O174" s="76"/>
      <c r="P174" s="182">
        <f>O174*H174</f>
        <v>0</v>
      </c>
      <c r="Q174" s="182">
        <v>0.00116</v>
      </c>
      <c r="R174" s="182">
        <f>Q174*H174</f>
        <v>0.00116</v>
      </c>
      <c r="S174" s="182">
        <v>0</v>
      </c>
      <c r="T174" s="18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4" t="s">
        <v>248</v>
      </c>
      <c r="AT174" s="184" t="s">
        <v>245</v>
      </c>
      <c r="AU174" s="184" t="s">
        <v>172</v>
      </c>
      <c r="AY174" s="18" t="s">
        <v>164</v>
      </c>
      <c r="BE174" s="185">
        <f>IF(N174="základná",J174,0)</f>
        <v>0</v>
      </c>
      <c r="BF174" s="185">
        <f>IF(N174="znížená",J174,0)</f>
        <v>0</v>
      </c>
      <c r="BG174" s="185">
        <f>IF(N174="zákl. prenesená",J174,0)</f>
        <v>0</v>
      </c>
      <c r="BH174" s="185">
        <f>IF(N174="zníž. prenesená",J174,0)</f>
        <v>0</v>
      </c>
      <c r="BI174" s="185">
        <f>IF(N174="nulová",J174,0)</f>
        <v>0</v>
      </c>
      <c r="BJ174" s="18" t="s">
        <v>172</v>
      </c>
      <c r="BK174" s="185">
        <f>ROUND(I174*H174,2)</f>
        <v>0</v>
      </c>
      <c r="BL174" s="18" t="s">
        <v>120</v>
      </c>
      <c r="BM174" s="184" t="s">
        <v>266</v>
      </c>
    </row>
    <row r="175" s="2" customFormat="1" ht="24.15" customHeight="1">
      <c r="A175" s="37"/>
      <c r="B175" s="171"/>
      <c r="C175" s="172" t="s">
        <v>267</v>
      </c>
      <c r="D175" s="172" t="s">
        <v>167</v>
      </c>
      <c r="E175" s="173" t="s">
        <v>268</v>
      </c>
      <c r="F175" s="174" t="s">
        <v>269</v>
      </c>
      <c r="G175" s="175" t="s">
        <v>194</v>
      </c>
      <c r="H175" s="176">
        <v>0.0089999999999999993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40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120</v>
      </c>
      <c r="AT175" s="184" t="s">
        <v>167</v>
      </c>
      <c r="AU175" s="184" t="s">
        <v>172</v>
      </c>
      <c r="AY175" s="18" t="s">
        <v>164</v>
      </c>
      <c r="BE175" s="185">
        <f>IF(N175="základná",J175,0)</f>
        <v>0</v>
      </c>
      <c r="BF175" s="185">
        <f>IF(N175="znížená",J175,0)</f>
        <v>0</v>
      </c>
      <c r="BG175" s="185">
        <f>IF(N175="zákl. prenesená",J175,0)</f>
        <v>0</v>
      </c>
      <c r="BH175" s="185">
        <f>IF(N175="zníž. prenesená",J175,0)</f>
        <v>0</v>
      </c>
      <c r="BI175" s="185">
        <f>IF(N175="nulová",J175,0)</f>
        <v>0</v>
      </c>
      <c r="BJ175" s="18" t="s">
        <v>172</v>
      </c>
      <c r="BK175" s="185">
        <f>ROUND(I175*H175,2)</f>
        <v>0</v>
      </c>
      <c r="BL175" s="18" t="s">
        <v>120</v>
      </c>
      <c r="BM175" s="184" t="s">
        <v>270</v>
      </c>
    </row>
    <row r="176" s="12" customFormat="1" ht="22.8" customHeight="1">
      <c r="A176" s="12"/>
      <c r="B176" s="158"/>
      <c r="C176" s="12"/>
      <c r="D176" s="159" t="s">
        <v>73</v>
      </c>
      <c r="E176" s="169" t="s">
        <v>376</v>
      </c>
      <c r="F176" s="169" t="s">
        <v>377</v>
      </c>
      <c r="G176" s="12"/>
      <c r="H176" s="12"/>
      <c r="I176" s="161"/>
      <c r="J176" s="170">
        <f>BK176</f>
        <v>0</v>
      </c>
      <c r="K176" s="12"/>
      <c r="L176" s="158"/>
      <c r="M176" s="163"/>
      <c r="N176" s="164"/>
      <c r="O176" s="164"/>
      <c r="P176" s="165">
        <f>SUM(P177:P180)</f>
        <v>0</v>
      </c>
      <c r="Q176" s="164"/>
      <c r="R176" s="165">
        <f>SUM(R177:R180)</f>
        <v>0</v>
      </c>
      <c r="S176" s="164"/>
      <c r="T176" s="166">
        <f>SUM(T177:T180)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59" t="s">
        <v>172</v>
      </c>
      <c r="AT176" s="167" t="s">
        <v>73</v>
      </c>
      <c r="AU176" s="167" t="s">
        <v>82</v>
      </c>
      <c r="AY176" s="159" t="s">
        <v>164</v>
      </c>
      <c r="BK176" s="168">
        <f>SUM(BK177:BK180)</f>
        <v>0</v>
      </c>
    </row>
    <row r="177" s="2" customFormat="1" ht="24.15" customHeight="1">
      <c r="A177" s="37"/>
      <c r="B177" s="171"/>
      <c r="C177" s="172" t="s">
        <v>273</v>
      </c>
      <c r="D177" s="172" t="s">
        <v>167</v>
      </c>
      <c r="E177" s="173" t="s">
        <v>378</v>
      </c>
      <c r="F177" s="174" t="s">
        <v>379</v>
      </c>
      <c r="G177" s="175" t="s">
        <v>170</v>
      </c>
      <c r="H177" s="176">
        <v>22.32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40</v>
      </c>
      <c r="O177" s="76"/>
      <c r="P177" s="182">
        <f>O177*H177</f>
        <v>0</v>
      </c>
      <c r="Q177" s="182">
        <v>0</v>
      </c>
      <c r="R177" s="182">
        <f>Q177*H177</f>
        <v>0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120</v>
      </c>
      <c r="AT177" s="184" t="s">
        <v>167</v>
      </c>
      <c r="AU177" s="184" t="s">
        <v>172</v>
      </c>
      <c r="AY177" s="18" t="s">
        <v>164</v>
      </c>
      <c r="BE177" s="185">
        <f>IF(N177="základná",J177,0)</f>
        <v>0</v>
      </c>
      <c r="BF177" s="185">
        <f>IF(N177="znížená",J177,0)</f>
        <v>0</v>
      </c>
      <c r="BG177" s="185">
        <f>IF(N177="zákl. prenesená",J177,0)</f>
        <v>0</v>
      </c>
      <c r="BH177" s="185">
        <f>IF(N177="zníž. prenesená",J177,0)</f>
        <v>0</v>
      </c>
      <c r="BI177" s="185">
        <f>IF(N177="nulová",J177,0)</f>
        <v>0</v>
      </c>
      <c r="BJ177" s="18" t="s">
        <v>172</v>
      </c>
      <c r="BK177" s="185">
        <f>ROUND(I177*H177,2)</f>
        <v>0</v>
      </c>
      <c r="BL177" s="18" t="s">
        <v>120</v>
      </c>
      <c r="BM177" s="184" t="s">
        <v>380</v>
      </c>
    </row>
    <row r="178" s="13" customFormat="1">
      <c r="A178" s="13"/>
      <c r="B178" s="186"/>
      <c r="C178" s="13"/>
      <c r="D178" s="187" t="s">
        <v>174</v>
      </c>
      <c r="E178" s="188" t="s">
        <v>1</v>
      </c>
      <c r="F178" s="189" t="s">
        <v>322</v>
      </c>
      <c r="G178" s="13"/>
      <c r="H178" s="190">
        <v>22.32</v>
      </c>
      <c r="I178" s="191"/>
      <c r="J178" s="13"/>
      <c r="K178" s="13"/>
      <c r="L178" s="186"/>
      <c r="M178" s="192"/>
      <c r="N178" s="193"/>
      <c r="O178" s="193"/>
      <c r="P178" s="193"/>
      <c r="Q178" s="193"/>
      <c r="R178" s="193"/>
      <c r="S178" s="193"/>
      <c r="T178" s="19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8" t="s">
        <v>174</v>
      </c>
      <c r="AU178" s="188" t="s">
        <v>172</v>
      </c>
      <c r="AV178" s="13" t="s">
        <v>172</v>
      </c>
      <c r="AW178" s="13" t="s">
        <v>30</v>
      </c>
      <c r="AX178" s="13" t="s">
        <v>74</v>
      </c>
      <c r="AY178" s="188" t="s">
        <v>164</v>
      </c>
    </row>
    <row r="179" s="14" customFormat="1">
      <c r="A179" s="14"/>
      <c r="B179" s="195"/>
      <c r="C179" s="14"/>
      <c r="D179" s="187" t="s">
        <v>174</v>
      </c>
      <c r="E179" s="196" t="s">
        <v>1</v>
      </c>
      <c r="F179" s="197" t="s">
        <v>323</v>
      </c>
      <c r="G179" s="14"/>
      <c r="H179" s="198">
        <v>22.32</v>
      </c>
      <c r="I179" s="199"/>
      <c r="J179" s="14"/>
      <c r="K179" s="14"/>
      <c r="L179" s="195"/>
      <c r="M179" s="200"/>
      <c r="N179" s="201"/>
      <c r="O179" s="201"/>
      <c r="P179" s="201"/>
      <c r="Q179" s="201"/>
      <c r="R179" s="201"/>
      <c r="S179" s="201"/>
      <c r="T179" s="20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6" t="s">
        <v>174</v>
      </c>
      <c r="AU179" s="196" t="s">
        <v>172</v>
      </c>
      <c r="AV179" s="14" t="s">
        <v>177</v>
      </c>
      <c r="AW179" s="14" t="s">
        <v>30</v>
      </c>
      <c r="AX179" s="14" t="s">
        <v>74</v>
      </c>
      <c r="AY179" s="196" t="s">
        <v>164</v>
      </c>
    </row>
    <row r="180" s="15" customFormat="1">
      <c r="A180" s="15"/>
      <c r="B180" s="203"/>
      <c r="C180" s="15"/>
      <c r="D180" s="187" t="s">
        <v>174</v>
      </c>
      <c r="E180" s="204" t="s">
        <v>1</v>
      </c>
      <c r="F180" s="205" t="s">
        <v>178</v>
      </c>
      <c r="G180" s="15"/>
      <c r="H180" s="206">
        <v>22.32</v>
      </c>
      <c r="I180" s="207"/>
      <c r="J180" s="15"/>
      <c r="K180" s="15"/>
      <c r="L180" s="203"/>
      <c r="M180" s="208"/>
      <c r="N180" s="209"/>
      <c r="O180" s="209"/>
      <c r="P180" s="209"/>
      <c r="Q180" s="209"/>
      <c r="R180" s="209"/>
      <c r="S180" s="209"/>
      <c r="T180" s="210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04" t="s">
        <v>174</v>
      </c>
      <c r="AU180" s="204" t="s">
        <v>172</v>
      </c>
      <c r="AV180" s="15" t="s">
        <v>171</v>
      </c>
      <c r="AW180" s="15" t="s">
        <v>30</v>
      </c>
      <c r="AX180" s="15" t="s">
        <v>82</v>
      </c>
      <c r="AY180" s="204" t="s">
        <v>164</v>
      </c>
    </row>
    <row r="181" s="12" customFormat="1" ht="22.8" customHeight="1">
      <c r="A181" s="12"/>
      <c r="B181" s="158"/>
      <c r="C181" s="12"/>
      <c r="D181" s="159" t="s">
        <v>73</v>
      </c>
      <c r="E181" s="169" t="s">
        <v>381</v>
      </c>
      <c r="F181" s="169" t="s">
        <v>382</v>
      </c>
      <c r="G181" s="12"/>
      <c r="H181" s="12"/>
      <c r="I181" s="161"/>
      <c r="J181" s="170">
        <f>BK181</f>
        <v>0</v>
      </c>
      <c r="K181" s="12"/>
      <c r="L181" s="158"/>
      <c r="M181" s="163"/>
      <c r="N181" s="164"/>
      <c r="O181" s="164"/>
      <c r="P181" s="165">
        <f>P182</f>
        <v>0</v>
      </c>
      <c r="Q181" s="164"/>
      <c r="R181" s="165">
        <f>R182</f>
        <v>4.0000000000000003E-05</v>
      </c>
      <c r="S181" s="164"/>
      <c r="T181" s="166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59" t="s">
        <v>172</v>
      </c>
      <c r="AT181" s="167" t="s">
        <v>73</v>
      </c>
      <c r="AU181" s="167" t="s">
        <v>82</v>
      </c>
      <c r="AY181" s="159" t="s">
        <v>164</v>
      </c>
      <c r="BK181" s="168">
        <f>BK182</f>
        <v>0</v>
      </c>
    </row>
    <row r="182" s="2" customFormat="1" ht="14.4" customHeight="1">
      <c r="A182" s="37"/>
      <c r="B182" s="171"/>
      <c r="C182" s="172" t="s">
        <v>282</v>
      </c>
      <c r="D182" s="172" t="s">
        <v>167</v>
      </c>
      <c r="E182" s="173" t="s">
        <v>383</v>
      </c>
      <c r="F182" s="174" t="s">
        <v>384</v>
      </c>
      <c r="G182" s="175" t="s">
        <v>385</v>
      </c>
      <c r="H182" s="176">
        <v>1</v>
      </c>
      <c r="I182" s="177"/>
      <c r="J182" s="178">
        <f>ROUND(I182*H182,2)</f>
        <v>0</v>
      </c>
      <c r="K182" s="179"/>
      <c r="L182" s="38"/>
      <c r="M182" s="180" t="s">
        <v>1</v>
      </c>
      <c r="N182" s="181" t="s">
        <v>40</v>
      </c>
      <c r="O182" s="76"/>
      <c r="P182" s="182">
        <f>O182*H182</f>
        <v>0</v>
      </c>
      <c r="Q182" s="182">
        <v>4.0000000000000003E-05</v>
      </c>
      <c r="R182" s="182">
        <f>Q182*H182</f>
        <v>4.0000000000000003E-05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120</v>
      </c>
      <c r="AT182" s="184" t="s">
        <v>167</v>
      </c>
      <c r="AU182" s="184" t="s">
        <v>172</v>
      </c>
      <c r="AY182" s="18" t="s">
        <v>164</v>
      </c>
      <c r="BE182" s="185">
        <f>IF(N182="základná",J182,0)</f>
        <v>0</v>
      </c>
      <c r="BF182" s="185">
        <f>IF(N182="znížená",J182,0)</f>
        <v>0</v>
      </c>
      <c r="BG182" s="185">
        <f>IF(N182="zákl. prenesená",J182,0)</f>
        <v>0</v>
      </c>
      <c r="BH182" s="185">
        <f>IF(N182="zníž. prenesená",J182,0)</f>
        <v>0</v>
      </c>
      <c r="BI182" s="185">
        <f>IF(N182="nulová",J182,0)</f>
        <v>0</v>
      </c>
      <c r="BJ182" s="18" t="s">
        <v>172</v>
      </c>
      <c r="BK182" s="185">
        <f>ROUND(I182*H182,2)</f>
        <v>0</v>
      </c>
      <c r="BL182" s="18" t="s">
        <v>120</v>
      </c>
      <c r="BM182" s="184" t="s">
        <v>386</v>
      </c>
    </row>
    <row r="183" s="12" customFormat="1" ht="22.8" customHeight="1">
      <c r="A183" s="12"/>
      <c r="B183" s="158"/>
      <c r="C183" s="12"/>
      <c r="D183" s="159" t="s">
        <v>73</v>
      </c>
      <c r="E183" s="169" t="s">
        <v>271</v>
      </c>
      <c r="F183" s="169" t="s">
        <v>272</v>
      </c>
      <c r="G183" s="12"/>
      <c r="H183" s="12"/>
      <c r="I183" s="161"/>
      <c r="J183" s="170">
        <f>BK183</f>
        <v>0</v>
      </c>
      <c r="K183" s="12"/>
      <c r="L183" s="158"/>
      <c r="M183" s="163"/>
      <c r="N183" s="164"/>
      <c r="O183" s="164"/>
      <c r="P183" s="165">
        <f>SUM(P184:P197)</f>
        <v>0</v>
      </c>
      <c r="Q183" s="164"/>
      <c r="R183" s="165">
        <f>SUM(R184:R197)</f>
        <v>0.26880406000000001</v>
      </c>
      <c r="S183" s="164"/>
      <c r="T183" s="166">
        <f>SUM(T184:T197)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59" t="s">
        <v>172</v>
      </c>
      <c r="AT183" s="167" t="s">
        <v>73</v>
      </c>
      <c r="AU183" s="167" t="s">
        <v>82</v>
      </c>
      <c r="AY183" s="159" t="s">
        <v>164</v>
      </c>
      <c r="BK183" s="168">
        <f>SUM(BK184:BK197)</f>
        <v>0</v>
      </c>
    </row>
    <row r="184" s="2" customFormat="1" ht="14.4" customHeight="1">
      <c r="A184" s="37"/>
      <c r="B184" s="171"/>
      <c r="C184" s="172" t="s">
        <v>287</v>
      </c>
      <c r="D184" s="172" t="s">
        <v>167</v>
      </c>
      <c r="E184" s="173" t="s">
        <v>274</v>
      </c>
      <c r="F184" s="174" t="s">
        <v>275</v>
      </c>
      <c r="G184" s="175" t="s">
        <v>276</v>
      </c>
      <c r="H184" s="176">
        <v>36.454000000000001</v>
      </c>
      <c r="I184" s="177"/>
      <c r="J184" s="178">
        <f>ROUND(I184*H184,2)</f>
        <v>0</v>
      </c>
      <c r="K184" s="179"/>
      <c r="L184" s="38"/>
      <c r="M184" s="180" t="s">
        <v>1</v>
      </c>
      <c r="N184" s="181" t="s">
        <v>40</v>
      </c>
      <c r="O184" s="76"/>
      <c r="P184" s="182">
        <f>O184*H184</f>
        <v>0</v>
      </c>
      <c r="Q184" s="182">
        <v>4.0000000000000003E-05</v>
      </c>
      <c r="R184" s="182">
        <f>Q184*H184</f>
        <v>0.0014581600000000002</v>
      </c>
      <c r="S184" s="182">
        <v>0</v>
      </c>
      <c r="T184" s="18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4" t="s">
        <v>120</v>
      </c>
      <c r="AT184" s="184" t="s">
        <v>167</v>
      </c>
      <c r="AU184" s="184" t="s">
        <v>172</v>
      </c>
      <c r="AY184" s="18" t="s">
        <v>164</v>
      </c>
      <c r="BE184" s="185">
        <f>IF(N184="základná",J184,0)</f>
        <v>0</v>
      </c>
      <c r="BF184" s="185">
        <f>IF(N184="znížená",J184,0)</f>
        <v>0</v>
      </c>
      <c r="BG184" s="185">
        <f>IF(N184="zákl. prenesená",J184,0)</f>
        <v>0</v>
      </c>
      <c r="BH184" s="185">
        <f>IF(N184="zníž. prenesená",J184,0)</f>
        <v>0</v>
      </c>
      <c r="BI184" s="185">
        <f>IF(N184="nulová",J184,0)</f>
        <v>0</v>
      </c>
      <c r="BJ184" s="18" t="s">
        <v>172</v>
      </c>
      <c r="BK184" s="185">
        <f>ROUND(I184*H184,2)</f>
        <v>0</v>
      </c>
      <c r="BL184" s="18" t="s">
        <v>120</v>
      </c>
      <c r="BM184" s="184" t="s">
        <v>277</v>
      </c>
    </row>
    <row r="185" s="13" customFormat="1">
      <c r="A185" s="13"/>
      <c r="B185" s="186"/>
      <c r="C185" s="13"/>
      <c r="D185" s="187" t="s">
        <v>174</v>
      </c>
      <c r="E185" s="188" t="s">
        <v>1</v>
      </c>
      <c r="F185" s="189" t="s">
        <v>387</v>
      </c>
      <c r="G185" s="13"/>
      <c r="H185" s="190">
        <v>35.054000000000002</v>
      </c>
      <c r="I185" s="191"/>
      <c r="J185" s="13"/>
      <c r="K185" s="13"/>
      <c r="L185" s="186"/>
      <c r="M185" s="192"/>
      <c r="N185" s="193"/>
      <c r="O185" s="193"/>
      <c r="P185" s="193"/>
      <c r="Q185" s="193"/>
      <c r="R185" s="193"/>
      <c r="S185" s="193"/>
      <c r="T185" s="19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8" t="s">
        <v>174</v>
      </c>
      <c r="AU185" s="188" t="s">
        <v>172</v>
      </c>
      <c r="AV185" s="13" t="s">
        <v>172</v>
      </c>
      <c r="AW185" s="13" t="s">
        <v>30</v>
      </c>
      <c r="AX185" s="13" t="s">
        <v>74</v>
      </c>
      <c r="AY185" s="188" t="s">
        <v>164</v>
      </c>
    </row>
    <row r="186" s="13" customFormat="1">
      <c r="A186" s="13"/>
      <c r="B186" s="186"/>
      <c r="C186" s="13"/>
      <c r="D186" s="187" t="s">
        <v>174</v>
      </c>
      <c r="E186" s="188" t="s">
        <v>1</v>
      </c>
      <c r="F186" s="189" t="s">
        <v>279</v>
      </c>
      <c r="G186" s="13"/>
      <c r="H186" s="190">
        <v>0.80000000000000004</v>
      </c>
      <c r="I186" s="191"/>
      <c r="J186" s="13"/>
      <c r="K186" s="13"/>
      <c r="L186" s="186"/>
      <c r="M186" s="192"/>
      <c r="N186" s="193"/>
      <c r="O186" s="193"/>
      <c r="P186" s="193"/>
      <c r="Q186" s="193"/>
      <c r="R186" s="193"/>
      <c r="S186" s="193"/>
      <c r="T186" s="19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8" t="s">
        <v>174</v>
      </c>
      <c r="AU186" s="188" t="s">
        <v>172</v>
      </c>
      <c r="AV186" s="13" t="s">
        <v>172</v>
      </c>
      <c r="AW186" s="13" t="s">
        <v>30</v>
      </c>
      <c r="AX186" s="13" t="s">
        <v>74</v>
      </c>
      <c r="AY186" s="188" t="s">
        <v>164</v>
      </c>
    </row>
    <row r="187" s="13" customFormat="1">
      <c r="A187" s="13"/>
      <c r="B187" s="186"/>
      <c r="C187" s="13"/>
      <c r="D187" s="187" t="s">
        <v>174</v>
      </c>
      <c r="E187" s="188" t="s">
        <v>1</v>
      </c>
      <c r="F187" s="189" t="s">
        <v>280</v>
      </c>
      <c r="G187" s="13"/>
      <c r="H187" s="190">
        <v>1.5</v>
      </c>
      <c r="I187" s="191"/>
      <c r="J187" s="13"/>
      <c r="K187" s="13"/>
      <c r="L187" s="186"/>
      <c r="M187" s="192"/>
      <c r="N187" s="193"/>
      <c r="O187" s="193"/>
      <c r="P187" s="193"/>
      <c r="Q187" s="193"/>
      <c r="R187" s="193"/>
      <c r="S187" s="193"/>
      <c r="T187" s="19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8" t="s">
        <v>174</v>
      </c>
      <c r="AU187" s="188" t="s">
        <v>172</v>
      </c>
      <c r="AV187" s="13" t="s">
        <v>172</v>
      </c>
      <c r="AW187" s="13" t="s">
        <v>30</v>
      </c>
      <c r="AX187" s="13" t="s">
        <v>74</v>
      </c>
      <c r="AY187" s="188" t="s">
        <v>164</v>
      </c>
    </row>
    <row r="188" s="13" customFormat="1">
      <c r="A188" s="13"/>
      <c r="B188" s="186"/>
      <c r="C188" s="13"/>
      <c r="D188" s="187" t="s">
        <v>174</v>
      </c>
      <c r="E188" s="188" t="s">
        <v>1</v>
      </c>
      <c r="F188" s="189" t="s">
        <v>281</v>
      </c>
      <c r="G188" s="13"/>
      <c r="H188" s="190">
        <v>-0.90000000000000002</v>
      </c>
      <c r="I188" s="191"/>
      <c r="J188" s="13"/>
      <c r="K188" s="13"/>
      <c r="L188" s="186"/>
      <c r="M188" s="192"/>
      <c r="N188" s="193"/>
      <c r="O188" s="193"/>
      <c r="P188" s="193"/>
      <c r="Q188" s="193"/>
      <c r="R188" s="193"/>
      <c r="S188" s="193"/>
      <c r="T188" s="19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8" t="s">
        <v>174</v>
      </c>
      <c r="AU188" s="188" t="s">
        <v>172</v>
      </c>
      <c r="AV188" s="13" t="s">
        <v>172</v>
      </c>
      <c r="AW188" s="13" t="s">
        <v>30</v>
      </c>
      <c r="AX188" s="13" t="s">
        <v>74</v>
      </c>
      <c r="AY188" s="188" t="s">
        <v>164</v>
      </c>
    </row>
    <row r="189" s="14" customFormat="1">
      <c r="A189" s="14"/>
      <c r="B189" s="195"/>
      <c r="C189" s="14"/>
      <c r="D189" s="187" t="s">
        <v>174</v>
      </c>
      <c r="E189" s="196" t="s">
        <v>1</v>
      </c>
      <c r="F189" s="197" t="s">
        <v>176</v>
      </c>
      <c r="G189" s="14"/>
      <c r="H189" s="198">
        <v>36.454000000000001</v>
      </c>
      <c r="I189" s="199"/>
      <c r="J189" s="14"/>
      <c r="K189" s="14"/>
      <c r="L189" s="195"/>
      <c r="M189" s="200"/>
      <c r="N189" s="201"/>
      <c r="O189" s="201"/>
      <c r="P189" s="201"/>
      <c r="Q189" s="201"/>
      <c r="R189" s="201"/>
      <c r="S189" s="201"/>
      <c r="T189" s="20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6" t="s">
        <v>174</v>
      </c>
      <c r="AU189" s="196" t="s">
        <v>172</v>
      </c>
      <c r="AV189" s="14" t="s">
        <v>177</v>
      </c>
      <c r="AW189" s="14" t="s">
        <v>30</v>
      </c>
      <c r="AX189" s="14" t="s">
        <v>74</v>
      </c>
      <c r="AY189" s="196" t="s">
        <v>164</v>
      </c>
    </row>
    <row r="190" s="15" customFormat="1">
      <c r="A190" s="15"/>
      <c r="B190" s="203"/>
      <c r="C190" s="15"/>
      <c r="D190" s="187" t="s">
        <v>174</v>
      </c>
      <c r="E190" s="204" t="s">
        <v>1</v>
      </c>
      <c r="F190" s="205" t="s">
        <v>178</v>
      </c>
      <c r="G190" s="15"/>
      <c r="H190" s="206">
        <v>36.454000000000001</v>
      </c>
      <c r="I190" s="207"/>
      <c r="J190" s="15"/>
      <c r="K190" s="15"/>
      <c r="L190" s="203"/>
      <c r="M190" s="208"/>
      <c r="N190" s="209"/>
      <c r="O190" s="209"/>
      <c r="P190" s="209"/>
      <c r="Q190" s="209"/>
      <c r="R190" s="209"/>
      <c r="S190" s="209"/>
      <c r="T190" s="210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04" t="s">
        <v>174</v>
      </c>
      <c r="AU190" s="204" t="s">
        <v>172</v>
      </c>
      <c r="AV190" s="15" t="s">
        <v>171</v>
      </c>
      <c r="AW190" s="15" t="s">
        <v>30</v>
      </c>
      <c r="AX190" s="15" t="s">
        <v>82</v>
      </c>
      <c r="AY190" s="204" t="s">
        <v>164</v>
      </c>
    </row>
    <row r="191" s="2" customFormat="1" ht="14.4" customHeight="1">
      <c r="A191" s="37"/>
      <c r="B191" s="171"/>
      <c r="C191" s="211" t="s">
        <v>291</v>
      </c>
      <c r="D191" s="211" t="s">
        <v>245</v>
      </c>
      <c r="E191" s="212" t="s">
        <v>283</v>
      </c>
      <c r="F191" s="213" t="s">
        <v>284</v>
      </c>
      <c r="G191" s="214" t="s">
        <v>170</v>
      </c>
      <c r="H191" s="215">
        <v>3.718</v>
      </c>
      <c r="I191" s="216"/>
      <c r="J191" s="217">
        <f>ROUND(I191*H191,2)</f>
        <v>0</v>
      </c>
      <c r="K191" s="218"/>
      <c r="L191" s="219"/>
      <c r="M191" s="220" t="s">
        <v>1</v>
      </c>
      <c r="N191" s="221" t="s">
        <v>40</v>
      </c>
      <c r="O191" s="76"/>
      <c r="P191" s="182">
        <f>O191*H191</f>
        <v>0</v>
      </c>
      <c r="Q191" s="182">
        <v>0.0030000000000000001</v>
      </c>
      <c r="R191" s="182">
        <f>Q191*H191</f>
        <v>0.011154000000000001</v>
      </c>
      <c r="S191" s="182">
        <v>0</v>
      </c>
      <c r="T191" s="18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4" t="s">
        <v>248</v>
      </c>
      <c r="AT191" s="184" t="s">
        <v>245</v>
      </c>
      <c r="AU191" s="184" t="s">
        <v>172</v>
      </c>
      <c r="AY191" s="18" t="s">
        <v>164</v>
      </c>
      <c r="BE191" s="185">
        <f>IF(N191="základná",J191,0)</f>
        <v>0</v>
      </c>
      <c r="BF191" s="185">
        <f>IF(N191="znížená",J191,0)</f>
        <v>0</v>
      </c>
      <c r="BG191" s="185">
        <f>IF(N191="zákl. prenesená",J191,0)</f>
        <v>0</v>
      </c>
      <c r="BH191" s="185">
        <f>IF(N191="zníž. prenesená",J191,0)</f>
        <v>0</v>
      </c>
      <c r="BI191" s="185">
        <f>IF(N191="nulová",J191,0)</f>
        <v>0</v>
      </c>
      <c r="BJ191" s="18" t="s">
        <v>172</v>
      </c>
      <c r="BK191" s="185">
        <f>ROUND(I191*H191,2)</f>
        <v>0</v>
      </c>
      <c r="BL191" s="18" t="s">
        <v>120</v>
      </c>
      <c r="BM191" s="184" t="s">
        <v>285</v>
      </c>
    </row>
    <row r="192" s="13" customFormat="1">
      <c r="A192" s="13"/>
      <c r="B192" s="186"/>
      <c r="C192" s="13"/>
      <c r="D192" s="187" t="s">
        <v>174</v>
      </c>
      <c r="E192" s="13"/>
      <c r="F192" s="189" t="s">
        <v>388</v>
      </c>
      <c r="G192" s="13"/>
      <c r="H192" s="190">
        <v>3.718</v>
      </c>
      <c r="I192" s="191"/>
      <c r="J192" s="13"/>
      <c r="K192" s="13"/>
      <c r="L192" s="186"/>
      <c r="M192" s="192"/>
      <c r="N192" s="193"/>
      <c r="O192" s="193"/>
      <c r="P192" s="193"/>
      <c r="Q192" s="193"/>
      <c r="R192" s="193"/>
      <c r="S192" s="193"/>
      <c r="T192" s="19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8" t="s">
        <v>174</v>
      </c>
      <c r="AU192" s="188" t="s">
        <v>172</v>
      </c>
      <c r="AV192" s="13" t="s">
        <v>172</v>
      </c>
      <c r="AW192" s="13" t="s">
        <v>3</v>
      </c>
      <c r="AX192" s="13" t="s">
        <v>82</v>
      </c>
      <c r="AY192" s="188" t="s">
        <v>164</v>
      </c>
    </row>
    <row r="193" s="2" customFormat="1" ht="24.15" customHeight="1">
      <c r="A193" s="37"/>
      <c r="B193" s="171"/>
      <c r="C193" s="172" t="s">
        <v>294</v>
      </c>
      <c r="D193" s="172" t="s">
        <v>167</v>
      </c>
      <c r="E193" s="173" t="s">
        <v>288</v>
      </c>
      <c r="F193" s="174" t="s">
        <v>289</v>
      </c>
      <c r="G193" s="175" t="s">
        <v>170</v>
      </c>
      <c r="H193" s="176">
        <v>75.572999999999993</v>
      </c>
      <c r="I193" s="177"/>
      <c r="J193" s="178">
        <f>ROUND(I193*H193,2)</f>
        <v>0</v>
      </c>
      <c r="K193" s="179"/>
      <c r="L193" s="38"/>
      <c r="M193" s="180" t="s">
        <v>1</v>
      </c>
      <c r="N193" s="181" t="s">
        <v>40</v>
      </c>
      <c r="O193" s="76"/>
      <c r="P193" s="182">
        <f>O193*H193</f>
        <v>0</v>
      </c>
      <c r="Q193" s="182">
        <v>0.00029999999999999997</v>
      </c>
      <c r="R193" s="182">
        <f>Q193*H193</f>
        <v>0.022671899999999995</v>
      </c>
      <c r="S193" s="182">
        <v>0</v>
      </c>
      <c r="T193" s="18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4" t="s">
        <v>120</v>
      </c>
      <c r="AT193" s="184" t="s">
        <v>167</v>
      </c>
      <c r="AU193" s="184" t="s">
        <v>172</v>
      </c>
      <c r="AY193" s="18" t="s">
        <v>164</v>
      </c>
      <c r="BE193" s="185">
        <f>IF(N193="základná",J193,0)</f>
        <v>0</v>
      </c>
      <c r="BF193" s="185">
        <f>IF(N193="znížená",J193,0)</f>
        <v>0</v>
      </c>
      <c r="BG193" s="185">
        <f>IF(N193="zákl. prenesená",J193,0)</f>
        <v>0</v>
      </c>
      <c r="BH193" s="185">
        <f>IF(N193="zníž. prenesená",J193,0)</f>
        <v>0</v>
      </c>
      <c r="BI193" s="185">
        <f>IF(N193="nulová",J193,0)</f>
        <v>0</v>
      </c>
      <c r="BJ193" s="18" t="s">
        <v>172</v>
      </c>
      <c r="BK193" s="185">
        <f>ROUND(I193*H193,2)</f>
        <v>0</v>
      </c>
      <c r="BL193" s="18" t="s">
        <v>120</v>
      </c>
      <c r="BM193" s="184" t="s">
        <v>290</v>
      </c>
    </row>
    <row r="194" s="2" customFormat="1" ht="14.4" customHeight="1">
      <c r="A194" s="37"/>
      <c r="B194" s="171"/>
      <c r="C194" s="211" t="s">
        <v>298</v>
      </c>
      <c r="D194" s="211" t="s">
        <v>245</v>
      </c>
      <c r="E194" s="212" t="s">
        <v>283</v>
      </c>
      <c r="F194" s="213" t="s">
        <v>284</v>
      </c>
      <c r="G194" s="214" t="s">
        <v>170</v>
      </c>
      <c r="H194" s="215">
        <v>77.840000000000003</v>
      </c>
      <c r="I194" s="216"/>
      <c r="J194" s="217">
        <f>ROUND(I194*H194,2)</f>
        <v>0</v>
      </c>
      <c r="K194" s="218"/>
      <c r="L194" s="219"/>
      <c r="M194" s="220" t="s">
        <v>1</v>
      </c>
      <c r="N194" s="221" t="s">
        <v>40</v>
      </c>
      <c r="O194" s="76"/>
      <c r="P194" s="182">
        <f>O194*H194</f>
        <v>0</v>
      </c>
      <c r="Q194" s="182">
        <v>0.0030000000000000001</v>
      </c>
      <c r="R194" s="182">
        <f>Q194*H194</f>
        <v>0.23352000000000001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248</v>
      </c>
      <c r="AT194" s="184" t="s">
        <v>245</v>
      </c>
      <c r="AU194" s="184" t="s">
        <v>172</v>
      </c>
      <c r="AY194" s="18" t="s">
        <v>164</v>
      </c>
      <c r="BE194" s="185">
        <f>IF(N194="základná",J194,0)</f>
        <v>0</v>
      </c>
      <c r="BF194" s="185">
        <f>IF(N194="znížená",J194,0)</f>
        <v>0</v>
      </c>
      <c r="BG194" s="185">
        <f>IF(N194="zákl. prenesená",J194,0)</f>
        <v>0</v>
      </c>
      <c r="BH194" s="185">
        <f>IF(N194="zníž. prenesená",J194,0)</f>
        <v>0</v>
      </c>
      <c r="BI194" s="185">
        <f>IF(N194="nulová",J194,0)</f>
        <v>0</v>
      </c>
      <c r="BJ194" s="18" t="s">
        <v>172</v>
      </c>
      <c r="BK194" s="185">
        <f>ROUND(I194*H194,2)</f>
        <v>0</v>
      </c>
      <c r="BL194" s="18" t="s">
        <v>120</v>
      </c>
      <c r="BM194" s="184" t="s">
        <v>292</v>
      </c>
    </row>
    <row r="195" s="13" customFormat="1">
      <c r="A195" s="13"/>
      <c r="B195" s="186"/>
      <c r="C195" s="13"/>
      <c r="D195" s="187" t="s">
        <v>174</v>
      </c>
      <c r="E195" s="13"/>
      <c r="F195" s="189" t="s">
        <v>389</v>
      </c>
      <c r="G195" s="13"/>
      <c r="H195" s="190">
        <v>77.840000000000003</v>
      </c>
      <c r="I195" s="191"/>
      <c r="J195" s="13"/>
      <c r="K195" s="13"/>
      <c r="L195" s="186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8" t="s">
        <v>174</v>
      </c>
      <c r="AU195" s="188" t="s">
        <v>172</v>
      </c>
      <c r="AV195" s="13" t="s">
        <v>172</v>
      </c>
      <c r="AW195" s="13" t="s">
        <v>3</v>
      </c>
      <c r="AX195" s="13" t="s">
        <v>82</v>
      </c>
      <c r="AY195" s="188" t="s">
        <v>164</v>
      </c>
    </row>
    <row r="196" s="2" customFormat="1" ht="14.4" customHeight="1">
      <c r="A196" s="37"/>
      <c r="B196" s="171"/>
      <c r="C196" s="172" t="s">
        <v>304</v>
      </c>
      <c r="D196" s="172" t="s">
        <v>167</v>
      </c>
      <c r="E196" s="173" t="s">
        <v>295</v>
      </c>
      <c r="F196" s="174" t="s">
        <v>296</v>
      </c>
      <c r="G196" s="175" t="s">
        <v>170</v>
      </c>
      <c r="H196" s="176">
        <v>75.572999999999993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40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120</v>
      </c>
      <c r="AT196" s="184" t="s">
        <v>167</v>
      </c>
      <c r="AU196" s="184" t="s">
        <v>172</v>
      </c>
      <c r="AY196" s="18" t="s">
        <v>164</v>
      </c>
      <c r="BE196" s="185">
        <f>IF(N196="základná",J196,0)</f>
        <v>0</v>
      </c>
      <c r="BF196" s="185">
        <f>IF(N196="znížená",J196,0)</f>
        <v>0</v>
      </c>
      <c r="BG196" s="185">
        <f>IF(N196="zákl. prenesená",J196,0)</f>
        <v>0</v>
      </c>
      <c r="BH196" s="185">
        <f>IF(N196="zníž. prenesená",J196,0)</f>
        <v>0</v>
      </c>
      <c r="BI196" s="185">
        <f>IF(N196="nulová",J196,0)</f>
        <v>0</v>
      </c>
      <c r="BJ196" s="18" t="s">
        <v>172</v>
      </c>
      <c r="BK196" s="185">
        <f>ROUND(I196*H196,2)</f>
        <v>0</v>
      </c>
      <c r="BL196" s="18" t="s">
        <v>120</v>
      </c>
      <c r="BM196" s="184" t="s">
        <v>297</v>
      </c>
    </row>
    <row r="197" s="2" customFormat="1" ht="24.15" customHeight="1">
      <c r="A197" s="37"/>
      <c r="B197" s="171"/>
      <c r="C197" s="172" t="s">
        <v>308</v>
      </c>
      <c r="D197" s="172" t="s">
        <v>167</v>
      </c>
      <c r="E197" s="173" t="s">
        <v>299</v>
      </c>
      <c r="F197" s="174" t="s">
        <v>300</v>
      </c>
      <c r="G197" s="175" t="s">
        <v>194</v>
      </c>
      <c r="H197" s="176">
        <v>0.26900000000000002</v>
      </c>
      <c r="I197" s="177"/>
      <c r="J197" s="178">
        <f>ROUND(I197*H197,2)</f>
        <v>0</v>
      </c>
      <c r="K197" s="179"/>
      <c r="L197" s="38"/>
      <c r="M197" s="180" t="s">
        <v>1</v>
      </c>
      <c r="N197" s="181" t="s">
        <v>40</v>
      </c>
      <c r="O197" s="76"/>
      <c r="P197" s="182">
        <f>O197*H197</f>
        <v>0</v>
      </c>
      <c r="Q197" s="182">
        <v>0</v>
      </c>
      <c r="R197" s="182">
        <f>Q197*H197</f>
        <v>0</v>
      </c>
      <c r="S197" s="182">
        <v>0</v>
      </c>
      <c r="T197" s="18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4" t="s">
        <v>120</v>
      </c>
      <c r="AT197" s="184" t="s">
        <v>167</v>
      </c>
      <c r="AU197" s="184" t="s">
        <v>172</v>
      </c>
      <c r="AY197" s="18" t="s">
        <v>164</v>
      </c>
      <c r="BE197" s="185">
        <f>IF(N197="základná",J197,0)</f>
        <v>0</v>
      </c>
      <c r="BF197" s="185">
        <f>IF(N197="znížená",J197,0)</f>
        <v>0</v>
      </c>
      <c r="BG197" s="185">
        <f>IF(N197="zákl. prenesená",J197,0)</f>
        <v>0</v>
      </c>
      <c r="BH197" s="185">
        <f>IF(N197="zníž. prenesená",J197,0)</f>
        <v>0</v>
      </c>
      <c r="BI197" s="185">
        <f>IF(N197="nulová",J197,0)</f>
        <v>0</v>
      </c>
      <c r="BJ197" s="18" t="s">
        <v>172</v>
      </c>
      <c r="BK197" s="185">
        <f>ROUND(I197*H197,2)</f>
        <v>0</v>
      </c>
      <c r="BL197" s="18" t="s">
        <v>120</v>
      </c>
      <c r="BM197" s="184" t="s">
        <v>301</v>
      </c>
    </row>
    <row r="198" s="12" customFormat="1" ht="22.8" customHeight="1">
      <c r="A198" s="12"/>
      <c r="B198" s="158"/>
      <c r="C198" s="12"/>
      <c r="D198" s="159" t="s">
        <v>73</v>
      </c>
      <c r="E198" s="169" t="s">
        <v>302</v>
      </c>
      <c r="F198" s="169" t="s">
        <v>303</v>
      </c>
      <c r="G198" s="12"/>
      <c r="H198" s="12"/>
      <c r="I198" s="161"/>
      <c r="J198" s="170">
        <f>BK198</f>
        <v>0</v>
      </c>
      <c r="K198" s="12"/>
      <c r="L198" s="158"/>
      <c r="M198" s="163"/>
      <c r="N198" s="164"/>
      <c r="O198" s="164"/>
      <c r="P198" s="165">
        <f>SUM(P199:P205)</f>
        <v>0</v>
      </c>
      <c r="Q198" s="164"/>
      <c r="R198" s="165">
        <f>SUM(R199:R205)</f>
        <v>0.028436400000000001</v>
      </c>
      <c r="S198" s="164"/>
      <c r="T198" s="166">
        <f>SUM(T199:T205)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59" t="s">
        <v>172</v>
      </c>
      <c r="AT198" s="167" t="s">
        <v>73</v>
      </c>
      <c r="AU198" s="167" t="s">
        <v>82</v>
      </c>
      <c r="AY198" s="159" t="s">
        <v>164</v>
      </c>
      <c r="BK198" s="168">
        <f>SUM(BK199:BK205)</f>
        <v>0</v>
      </c>
    </row>
    <row r="199" s="2" customFormat="1" ht="24.15" customHeight="1">
      <c r="A199" s="37"/>
      <c r="B199" s="171"/>
      <c r="C199" s="172" t="s">
        <v>248</v>
      </c>
      <c r="D199" s="172" t="s">
        <v>167</v>
      </c>
      <c r="E199" s="173" t="s">
        <v>305</v>
      </c>
      <c r="F199" s="174" t="s">
        <v>306</v>
      </c>
      <c r="G199" s="175" t="s">
        <v>170</v>
      </c>
      <c r="H199" s="176">
        <v>1.8</v>
      </c>
      <c r="I199" s="177"/>
      <c r="J199" s="178">
        <f>ROUND(I199*H199,2)</f>
        <v>0</v>
      </c>
      <c r="K199" s="179"/>
      <c r="L199" s="38"/>
      <c r="M199" s="180" t="s">
        <v>1</v>
      </c>
      <c r="N199" s="181" t="s">
        <v>40</v>
      </c>
      <c r="O199" s="76"/>
      <c r="P199" s="182">
        <f>O199*H199</f>
        <v>0</v>
      </c>
      <c r="Q199" s="182">
        <v>0.00315</v>
      </c>
      <c r="R199" s="182">
        <f>Q199*H199</f>
        <v>0.0056700000000000006</v>
      </c>
      <c r="S199" s="182">
        <v>0</v>
      </c>
      <c r="T199" s="18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4" t="s">
        <v>120</v>
      </c>
      <c r="AT199" s="184" t="s">
        <v>167</v>
      </c>
      <c r="AU199" s="184" t="s">
        <v>172</v>
      </c>
      <c r="AY199" s="18" t="s">
        <v>164</v>
      </c>
      <c r="BE199" s="185">
        <f>IF(N199="základná",J199,0)</f>
        <v>0</v>
      </c>
      <c r="BF199" s="185">
        <f>IF(N199="znížená",J199,0)</f>
        <v>0</v>
      </c>
      <c r="BG199" s="185">
        <f>IF(N199="zákl. prenesená",J199,0)</f>
        <v>0</v>
      </c>
      <c r="BH199" s="185">
        <f>IF(N199="zníž. prenesená",J199,0)</f>
        <v>0</v>
      </c>
      <c r="BI199" s="185">
        <f>IF(N199="nulová",J199,0)</f>
        <v>0</v>
      </c>
      <c r="BJ199" s="18" t="s">
        <v>172</v>
      </c>
      <c r="BK199" s="185">
        <f>ROUND(I199*H199,2)</f>
        <v>0</v>
      </c>
      <c r="BL199" s="18" t="s">
        <v>120</v>
      </c>
      <c r="BM199" s="184" t="s">
        <v>307</v>
      </c>
    </row>
    <row r="200" s="13" customFormat="1">
      <c r="A200" s="13"/>
      <c r="B200" s="186"/>
      <c r="C200" s="13"/>
      <c r="D200" s="187" t="s">
        <v>174</v>
      </c>
      <c r="E200" s="188" t="s">
        <v>1</v>
      </c>
      <c r="F200" s="189" t="s">
        <v>371</v>
      </c>
      <c r="G200" s="13"/>
      <c r="H200" s="190">
        <v>1.8</v>
      </c>
      <c r="I200" s="191"/>
      <c r="J200" s="13"/>
      <c r="K200" s="13"/>
      <c r="L200" s="186"/>
      <c r="M200" s="192"/>
      <c r="N200" s="193"/>
      <c r="O200" s="193"/>
      <c r="P200" s="193"/>
      <c r="Q200" s="193"/>
      <c r="R200" s="193"/>
      <c r="S200" s="193"/>
      <c r="T200" s="19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8" t="s">
        <v>174</v>
      </c>
      <c r="AU200" s="188" t="s">
        <v>172</v>
      </c>
      <c r="AV200" s="13" t="s">
        <v>172</v>
      </c>
      <c r="AW200" s="13" t="s">
        <v>30</v>
      </c>
      <c r="AX200" s="13" t="s">
        <v>74</v>
      </c>
      <c r="AY200" s="188" t="s">
        <v>164</v>
      </c>
    </row>
    <row r="201" s="14" customFormat="1">
      <c r="A201" s="14"/>
      <c r="B201" s="195"/>
      <c r="C201" s="14"/>
      <c r="D201" s="187" t="s">
        <v>174</v>
      </c>
      <c r="E201" s="196" t="s">
        <v>1</v>
      </c>
      <c r="F201" s="197" t="s">
        <v>176</v>
      </c>
      <c r="G201" s="14"/>
      <c r="H201" s="198">
        <v>1.8</v>
      </c>
      <c r="I201" s="199"/>
      <c r="J201" s="14"/>
      <c r="K201" s="14"/>
      <c r="L201" s="195"/>
      <c r="M201" s="200"/>
      <c r="N201" s="201"/>
      <c r="O201" s="201"/>
      <c r="P201" s="201"/>
      <c r="Q201" s="201"/>
      <c r="R201" s="201"/>
      <c r="S201" s="201"/>
      <c r="T201" s="20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196" t="s">
        <v>174</v>
      </c>
      <c r="AU201" s="196" t="s">
        <v>172</v>
      </c>
      <c r="AV201" s="14" t="s">
        <v>177</v>
      </c>
      <c r="AW201" s="14" t="s">
        <v>30</v>
      </c>
      <c r="AX201" s="14" t="s">
        <v>74</v>
      </c>
      <c r="AY201" s="196" t="s">
        <v>164</v>
      </c>
    </row>
    <row r="202" s="15" customFormat="1">
      <c r="A202" s="15"/>
      <c r="B202" s="203"/>
      <c r="C202" s="15"/>
      <c r="D202" s="187" t="s">
        <v>174</v>
      </c>
      <c r="E202" s="204" t="s">
        <v>1</v>
      </c>
      <c r="F202" s="205" t="s">
        <v>178</v>
      </c>
      <c r="G202" s="15"/>
      <c r="H202" s="206">
        <v>1.8</v>
      </c>
      <c r="I202" s="207"/>
      <c r="J202" s="15"/>
      <c r="K202" s="15"/>
      <c r="L202" s="203"/>
      <c r="M202" s="208"/>
      <c r="N202" s="209"/>
      <c r="O202" s="209"/>
      <c r="P202" s="209"/>
      <c r="Q202" s="209"/>
      <c r="R202" s="209"/>
      <c r="S202" s="209"/>
      <c r="T202" s="210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04" t="s">
        <v>174</v>
      </c>
      <c r="AU202" s="204" t="s">
        <v>172</v>
      </c>
      <c r="AV202" s="15" t="s">
        <v>171</v>
      </c>
      <c r="AW202" s="15" t="s">
        <v>30</v>
      </c>
      <c r="AX202" s="15" t="s">
        <v>82</v>
      </c>
      <c r="AY202" s="204" t="s">
        <v>164</v>
      </c>
    </row>
    <row r="203" s="2" customFormat="1" ht="24.15" customHeight="1">
      <c r="A203" s="37"/>
      <c r="B203" s="171"/>
      <c r="C203" s="211" t="s">
        <v>318</v>
      </c>
      <c r="D203" s="211" t="s">
        <v>245</v>
      </c>
      <c r="E203" s="212" t="s">
        <v>309</v>
      </c>
      <c r="F203" s="213" t="s">
        <v>310</v>
      </c>
      <c r="G203" s="214" t="s">
        <v>170</v>
      </c>
      <c r="H203" s="215">
        <v>1.8360000000000001</v>
      </c>
      <c r="I203" s="216"/>
      <c r="J203" s="217">
        <f>ROUND(I203*H203,2)</f>
        <v>0</v>
      </c>
      <c r="K203" s="218"/>
      <c r="L203" s="219"/>
      <c r="M203" s="220" t="s">
        <v>1</v>
      </c>
      <c r="N203" s="221" t="s">
        <v>40</v>
      </c>
      <c r="O203" s="76"/>
      <c r="P203" s="182">
        <f>O203*H203</f>
        <v>0</v>
      </c>
      <c r="Q203" s="182">
        <v>0.0124</v>
      </c>
      <c r="R203" s="182">
        <f>Q203*H203</f>
        <v>0.022766399999999999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248</v>
      </c>
      <c r="AT203" s="184" t="s">
        <v>245</v>
      </c>
      <c r="AU203" s="184" t="s">
        <v>172</v>
      </c>
      <c r="AY203" s="18" t="s">
        <v>164</v>
      </c>
      <c r="BE203" s="185">
        <f>IF(N203="základná",J203,0)</f>
        <v>0</v>
      </c>
      <c r="BF203" s="185">
        <f>IF(N203="znížená",J203,0)</f>
        <v>0</v>
      </c>
      <c r="BG203" s="185">
        <f>IF(N203="zákl. prenesená",J203,0)</f>
        <v>0</v>
      </c>
      <c r="BH203" s="185">
        <f>IF(N203="zníž. prenesená",J203,0)</f>
        <v>0</v>
      </c>
      <c r="BI203" s="185">
        <f>IF(N203="nulová",J203,0)</f>
        <v>0</v>
      </c>
      <c r="BJ203" s="18" t="s">
        <v>172</v>
      </c>
      <c r="BK203" s="185">
        <f>ROUND(I203*H203,2)</f>
        <v>0</v>
      </c>
      <c r="BL203" s="18" t="s">
        <v>120</v>
      </c>
      <c r="BM203" s="184" t="s">
        <v>311</v>
      </c>
    </row>
    <row r="204" s="13" customFormat="1">
      <c r="A204" s="13"/>
      <c r="B204" s="186"/>
      <c r="C204" s="13"/>
      <c r="D204" s="187" t="s">
        <v>174</v>
      </c>
      <c r="E204" s="13"/>
      <c r="F204" s="189" t="s">
        <v>390</v>
      </c>
      <c r="G204" s="13"/>
      <c r="H204" s="190">
        <v>1.8360000000000001</v>
      </c>
      <c r="I204" s="191"/>
      <c r="J204" s="13"/>
      <c r="K204" s="13"/>
      <c r="L204" s="186"/>
      <c r="M204" s="192"/>
      <c r="N204" s="193"/>
      <c r="O204" s="193"/>
      <c r="P204" s="193"/>
      <c r="Q204" s="193"/>
      <c r="R204" s="193"/>
      <c r="S204" s="193"/>
      <c r="T204" s="19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8" t="s">
        <v>174</v>
      </c>
      <c r="AU204" s="188" t="s">
        <v>172</v>
      </c>
      <c r="AV204" s="13" t="s">
        <v>172</v>
      </c>
      <c r="AW204" s="13" t="s">
        <v>3</v>
      </c>
      <c r="AX204" s="13" t="s">
        <v>82</v>
      </c>
      <c r="AY204" s="188" t="s">
        <v>164</v>
      </c>
    </row>
    <row r="205" s="2" customFormat="1" ht="24.15" customHeight="1">
      <c r="A205" s="37"/>
      <c r="B205" s="171"/>
      <c r="C205" s="172" t="s">
        <v>326</v>
      </c>
      <c r="D205" s="172" t="s">
        <v>167</v>
      </c>
      <c r="E205" s="173" t="s">
        <v>313</v>
      </c>
      <c r="F205" s="174" t="s">
        <v>314</v>
      </c>
      <c r="G205" s="175" t="s">
        <v>194</v>
      </c>
      <c r="H205" s="176">
        <v>0.028000000000000001</v>
      </c>
      <c r="I205" s="177"/>
      <c r="J205" s="178">
        <f>ROUND(I205*H205,2)</f>
        <v>0</v>
      </c>
      <c r="K205" s="179"/>
      <c r="L205" s="38"/>
      <c r="M205" s="180" t="s">
        <v>1</v>
      </c>
      <c r="N205" s="181" t="s">
        <v>40</v>
      </c>
      <c r="O205" s="76"/>
      <c r="P205" s="182">
        <f>O205*H205</f>
        <v>0</v>
      </c>
      <c r="Q205" s="182">
        <v>0</v>
      </c>
      <c r="R205" s="182">
        <f>Q205*H205</f>
        <v>0</v>
      </c>
      <c r="S205" s="182">
        <v>0</v>
      </c>
      <c r="T205" s="18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120</v>
      </c>
      <c r="AT205" s="184" t="s">
        <v>167</v>
      </c>
      <c r="AU205" s="184" t="s">
        <v>172</v>
      </c>
      <c r="AY205" s="18" t="s">
        <v>164</v>
      </c>
      <c r="BE205" s="185">
        <f>IF(N205="základná",J205,0)</f>
        <v>0</v>
      </c>
      <c r="BF205" s="185">
        <f>IF(N205="znížená",J205,0)</f>
        <v>0</v>
      </c>
      <c r="BG205" s="185">
        <f>IF(N205="zákl. prenesená",J205,0)</f>
        <v>0</v>
      </c>
      <c r="BH205" s="185">
        <f>IF(N205="zníž. prenesená",J205,0)</f>
        <v>0</v>
      </c>
      <c r="BI205" s="185">
        <f>IF(N205="nulová",J205,0)</f>
        <v>0</v>
      </c>
      <c r="BJ205" s="18" t="s">
        <v>172</v>
      </c>
      <c r="BK205" s="185">
        <f>ROUND(I205*H205,2)</f>
        <v>0</v>
      </c>
      <c r="BL205" s="18" t="s">
        <v>120</v>
      </c>
      <c r="BM205" s="184" t="s">
        <v>315</v>
      </c>
    </row>
    <row r="206" s="12" customFormat="1" ht="22.8" customHeight="1">
      <c r="A206" s="12"/>
      <c r="B206" s="158"/>
      <c r="C206" s="12"/>
      <c r="D206" s="159" t="s">
        <v>73</v>
      </c>
      <c r="E206" s="169" t="s">
        <v>316</v>
      </c>
      <c r="F206" s="169" t="s">
        <v>317</v>
      </c>
      <c r="G206" s="12"/>
      <c r="H206" s="12"/>
      <c r="I206" s="161"/>
      <c r="J206" s="170">
        <f>BK206</f>
        <v>0</v>
      </c>
      <c r="K206" s="12"/>
      <c r="L206" s="158"/>
      <c r="M206" s="163"/>
      <c r="N206" s="164"/>
      <c r="O206" s="164"/>
      <c r="P206" s="165">
        <f>SUM(P207:P235)</f>
        <v>0</v>
      </c>
      <c r="Q206" s="164"/>
      <c r="R206" s="165">
        <f>SUM(R207:R235)</f>
        <v>0.069077899999999998</v>
      </c>
      <c r="S206" s="164"/>
      <c r="T206" s="166">
        <f>SUM(T207:T235)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59" t="s">
        <v>172</v>
      </c>
      <c r="AT206" s="167" t="s">
        <v>73</v>
      </c>
      <c r="AU206" s="167" t="s">
        <v>82</v>
      </c>
      <c r="AY206" s="159" t="s">
        <v>164</v>
      </c>
      <c r="BK206" s="168">
        <f>SUM(BK207:BK235)</f>
        <v>0</v>
      </c>
    </row>
    <row r="207" s="2" customFormat="1" ht="24.15" customHeight="1">
      <c r="A207" s="37"/>
      <c r="B207" s="171"/>
      <c r="C207" s="172" t="s">
        <v>334</v>
      </c>
      <c r="D207" s="172" t="s">
        <v>167</v>
      </c>
      <c r="E207" s="173" t="s">
        <v>319</v>
      </c>
      <c r="F207" s="174" t="s">
        <v>320</v>
      </c>
      <c r="G207" s="175" t="s">
        <v>170</v>
      </c>
      <c r="H207" s="176">
        <v>23.57</v>
      </c>
      <c r="I207" s="177"/>
      <c r="J207" s="178">
        <f>ROUND(I207*H207,2)</f>
        <v>0</v>
      </c>
      <c r="K207" s="179"/>
      <c r="L207" s="38"/>
      <c r="M207" s="180" t="s">
        <v>1</v>
      </c>
      <c r="N207" s="181" t="s">
        <v>40</v>
      </c>
      <c r="O207" s="76"/>
      <c r="P207" s="182">
        <f>O207*H207</f>
        <v>0</v>
      </c>
      <c r="Q207" s="182">
        <v>0.00016000000000000001</v>
      </c>
      <c r="R207" s="182">
        <f>Q207*H207</f>
        <v>0.0037712000000000002</v>
      </c>
      <c r="S207" s="182">
        <v>0</v>
      </c>
      <c r="T207" s="18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4" t="s">
        <v>120</v>
      </c>
      <c r="AT207" s="184" t="s">
        <v>167</v>
      </c>
      <c r="AU207" s="184" t="s">
        <v>172</v>
      </c>
      <c r="AY207" s="18" t="s">
        <v>164</v>
      </c>
      <c r="BE207" s="185">
        <f>IF(N207="základná",J207,0)</f>
        <v>0</v>
      </c>
      <c r="BF207" s="185">
        <f>IF(N207="znížená",J207,0)</f>
        <v>0</v>
      </c>
      <c r="BG207" s="185">
        <f>IF(N207="zákl. prenesená",J207,0)</f>
        <v>0</v>
      </c>
      <c r="BH207" s="185">
        <f>IF(N207="zníž. prenesená",J207,0)</f>
        <v>0</v>
      </c>
      <c r="BI207" s="185">
        <f>IF(N207="nulová",J207,0)</f>
        <v>0</v>
      </c>
      <c r="BJ207" s="18" t="s">
        <v>172</v>
      </c>
      <c r="BK207" s="185">
        <f>ROUND(I207*H207,2)</f>
        <v>0</v>
      </c>
      <c r="BL207" s="18" t="s">
        <v>120</v>
      </c>
      <c r="BM207" s="184" t="s">
        <v>321</v>
      </c>
    </row>
    <row r="208" s="13" customFormat="1">
      <c r="A208" s="13"/>
      <c r="B208" s="186"/>
      <c r="C208" s="13"/>
      <c r="D208" s="187" t="s">
        <v>174</v>
      </c>
      <c r="E208" s="188" t="s">
        <v>1</v>
      </c>
      <c r="F208" s="189" t="s">
        <v>322</v>
      </c>
      <c r="G208" s="13"/>
      <c r="H208" s="190">
        <v>22.32</v>
      </c>
      <c r="I208" s="191"/>
      <c r="J208" s="13"/>
      <c r="K208" s="13"/>
      <c r="L208" s="186"/>
      <c r="M208" s="192"/>
      <c r="N208" s="193"/>
      <c r="O208" s="193"/>
      <c r="P208" s="193"/>
      <c r="Q208" s="193"/>
      <c r="R208" s="193"/>
      <c r="S208" s="193"/>
      <c r="T208" s="19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8" t="s">
        <v>174</v>
      </c>
      <c r="AU208" s="188" t="s">
        <v>172</v>
      </c>
      <c r="AV208" s="13" t="s">
        <v>172</v>
      </c>
      <c r="AW208" s="13" t="s">
        <v>30</v>
      </c>
      <c r="AX208" s="13" t="s">
        <v>74</v>
      </c>
      <c r="AY208" s="188" t="s">
        <v>164</v>
      </c>
    </row>
    <row r="209" s="14" customFormat="1">
      <c r="A209" s="14"/>
      <c r="B209" s="195"/>
      <c r="C209" s="14"/>
      <c r="D209" s="187" t="s">
        <v>174</v>
      </c>
      <c r="E209" s="196" t="s">
        <v>1</v>
      </c>
      <c r="F209" s="197" t="s">
        <v>323</v>
      </c>
      <c r="G209" s="14"/>
      <c r="H209" s="198">
        <v>22.32</v>
      </c>
      <c r="I209" s="199"/>
      <c r="J209" s="14"/>
      <c r="K209" s="14"/>
      <c r="L209" s="195"/>
      <c r="M209" s="200"/>
      <c r="N209" s="201"/>
      <c r="O209" s="201"/>
      <c r="P209" s="201"/>
      <c r="Q209" s="201"/>
      <c r="R209" s="201"/>
      <c r="S209" s="201"/>
      <c r="T209" s="20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96" t="s">
        <v>174</v>
      </c>
      <c r="AU209" s="196" t="s">
        <v>172</v>
      </c>
      <c r="AV209" s="14" t="s">
        <v>177</v>
      </c>
      <c r="AW209" s="14" t="s">
        <v>30</v>
      </c>
      <c r="AX209" s="14" t="s">
        <v>74</v>
      </c>
      <c r="AY209" s="196" t="s">
        <v>164</v>
      </c>
    </row>
    <row r="210" s="13" customFormat="1">
      <c r="A210" s="13"/>
      <c r="B210" s="186"/>
      <c r="C210" s="13"/>
      <c r="D210" s="187" t="s">
        <v>174</v>
      </c>
      <c r="E210" s="188" t="s">
        <v>1</v>
      </c>
      <c r="F210" s="189" t="s">
        <v>324</v>
      </c>
      <c r="G210" s="13"/>
      <c r="H210" s="190">
        <v>1.25</v>
      </c>
      <c r="I210" s="191"/>
      <c r="J210" s="13"/>
      <c r="K210" s="13"/>
      <c r="L210" s="186"/>
      <c r="M210" s="192"/>
      <c r="N210" s="193"/>
      <c r="O210" s="193"/>
      <c r="P210" s="193"/>
      <c r="Q210" s="193"/>
      <c r="R210" s="193"/>
      <c r="S210" s="193"/>
      <c r="T210" s="19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8" t="s">
        <v>174</v>
      </c>
      <c r="AU210" s="188" t="s">
        <v>172</v>
      </c>
      <c r="AV210" s="13" t="s">
        <v>172</v>
      </c>
      <c r="AW210" s="13" t="s">
        <v>30</v>
      </c>
      <c r="AX210" s="13" t="s">
        <v>74</v>
      </c>
      <c r="AY210" s="188" t="s">
        <v>164</v>
      </c>
    </row>
    <row r="211" s="14" customFormat="1">
      <c r="A211" s="14"/>
      <c r="B211" s="195"/>
      <c r="C211" s="14"/>
      <c r="D211" s="187" t="s">
        <v>174</v>
      </c>
      <c r="E211" s="196" t="s">
        <v>1</v>
      </c>
      <c r="F211" s="197" t="s">
        <v>325</v>
      </c>
      <c r="G211" s="14"/>
      <c r="H211" s="198">
        <v>1.25</v>
      </c>
      <c r="I211" s="199"/>
      <c r="J211" s="14"/>
      <c r="K211" s="14"/>
      <c r="L211" s="195"/>
      <c r="M211" s="200"/>
      <c r="N211" s="201"/>
      <c r="O211" s="201"/>
      <c r="P211" s="201"/>
      <c r="Q211" s="201"/>
      <c r="R211" s="201"/>
      <c r="S211" s="201"/>
      <c r="T211" s="20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196" t="s">
        <v>174</v>
      </c>
      <c r="AU211" s="196" t="s">
        <v>172</v>
      </c>
      <c r="AV211" s="14" t="s">
        <v>177</v>
      </c>
      <c r="AW211" s="14" t="s">
        <v>30</v>
      </c>
      <c r="AX211" s="14" t="s">
        <v>74</v>
      </c>
      <c r="AY211" s="196" t="s">
        <v>164</v>
      </c>
    </row>
    <row r="212" s="15" customFormat="1">
      <c r="A212" s="15"/>
      <c r="B212" s="203"/>
      <c r="C212" s="15"/>
      <c r="D212" s="187" t="s">
        <v>174</v>
      </c>
      <c r="E212" s="204" t="s">
        <v>1</v>
      </c>
      <c r="F212" s="205" t="s">
        <v>178</v>
      </c>
      <c r="G212" s="15"/>
      <c r="H212" s="206">
        <v>23.57</v>
      </c>
      <c r="I212" s="207"/>
      <c r="J212" s="15"/>
      <c r="K212" s="15"/>
      <c r="L212" s="203"/>
      <c r="M212" s="208"/>
      <c r="N212" s="209"/>
      <c r="O212" s="209"/>
      <c r="P212" s="209"/>
      <c r="Q212" s="209"/>
      <c r="R212" s="209"/>
      <c r="S212" s="209"/>
      <c r="T212" s="210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04" t="s">
        <v>174</v>
      </c>
      <c r="AU212" s="204" t="s">
        <v>172</v>
      </c>
      <c r="AV212" s="15" t="s">
        <v>171</v>
      </c>
      <c r="AW212" s="15" t="s">
        <v>30</v>
      </c>
      <c r="AX212" s="15" t="s">
        <v>82</v>
      </c>
      <c r="AY212" s="204" t="s">
        <v>164</v>
      </c>
    </row>
    <row r="213" s="2" customFormat="1" ht="24.15" customHeight="1">
      <c r="A213" s="37"/>
      <c r="B213" s="171"/>
      <c r="C213" s="172" t="s">
        <v>338</v>
      </c>
      <c r="D213" s="172" t="s">
        <v>167</v>
      </c>
      <c r="E213" s="173" t="s">
        <v>327</v>
      </c>
      <c r="F213" s="174" t="s">
        <v>391</v>
      </c>
      <c r="G213" s="175" t="s">
        <v>170</v>
      </c>
      <c r="H213" s="176">
        <v>35.411999999999999</v>
      </c>
      <c r="I213" s="177"/>
      <c r="J213" s="178">
        <f>ROUND(I213*H213,2)</f>
        <v>0</v>
      </c>
      <c r="K213" s="179"/>
      <c r="L213" s="38"/>
      <c r="M213" s="180" t="s">
        <v>1</v>
      </c>
      <c r="N213" s="181" t="s">
        <v>40</v>
      </c>
      <c r="O213" s="76"/>
      <c r="P213" s="182">
        <f>O213*H213</f>
        <v>0</v>
      </c>
      <c r="Q213" s="182">
        <v>0.00040000000000000002</v>
      </c>
      <c r="R213" s="182">
        <f>Q213*H213</f>
        <v>0.0141648</v>
      </c>
      <c r="S213" s="182">
        <v>0</v>
      </c>
      <c r="T213" s="18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4" t="s">
        <v>120</v>
      </c>
      <c r="AT213" s="184" t="s">
        <v>167</v>
      </c>
      <c r="AU213" s="184" t="s">
        <v>172</v>
      </c>
      <c r="AY213" s="18" t="s">
        <v>164</v>
      </c>
      <c r="BE213" s="185">
        <f>IF(N213="základná",J213,0)</f>
        <v>0</v>
      </c>
      <c r="BF213" s="185">
        <f>IF(N213="znížená",J213,0)</f>
        <v>0</v>
      </c>
      <c r="BG213" s="185">
        <f>IF(N213="zákl. prenesená",J213,0)</f>
        <v>0</v>
      </c>
      <c r="BH213" s="185">
        <f>IF(N213="zníž. prenesená",J213,0)</f>
        <v>0</v>
      </c>
      <c r="BI213" s="185">
        <f>IF(N213="nulová",J213,0)</f>
        <v>0</v>
      </c>
      <c r="BJ213" s="18" t="s">
        <v>172</v>
      </c>
      <c r="BK213" s="185">
        <f>ROUND(I213*H213,2)</f>
        <v>0</v>
      </c>
      <c r="BL213" s="18" t="s">
        <v>120</v>
      </c>
      <c r="BM213" s="184" t="s">
        <v>329</v>
      </c>
    </row>
    <row r="214" s="13" customFormat="1">
      <c r="A214" s="13"/>
      <c r="B214" s="186"/>
      <c r="C214" s="13"/>
      <c r="D214" s="187" t="s">
        <v>174</v>
      </c>
      <c r="E214" s="188" t="s">
        <v>1</v>
      </c>
      <c r="F214" s="189" t="s">
        <v>392</v>
      </c>
      <c r="G214" s="13"/>
      <c r="H214" s="190">
        <v>42.765999999999998</v>
      </c>
      <c r="I214" s="191"/>
      <c r="J214" s="13"/>
      <c r="K214" s="13"/>
      <c r="L214" s="186"/>
      <c r="M214" s="192"/>
      <c r="N214" s="193"/>
      <c r="O214" s="193"/>
      <c r="P214" s="193"/>
      <c r="Q214" s="193"/>
      <c r="R214" s="193"/>
      <c r="S214" s="193"/>
      <c r="T214" s="19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8" t="s">
        <v>174</v>
      </c>
      <c r="AU214" s="188" t="s">
        <v>172</v>
      </c>
      <c r="AV214" s="13" t="s">
        <v>172</v>
      </c>
      <c r="AW214" s="13" t="s">
        <v>30</v>
      </c>
      <c r="AX214" s="13" t="s">
        <v>74</v>
      </c>
      <c r="AY214" s="188" t="s">
        <v>164</v>
      </c>
    </row>
    <row r="215" s="13" customFormat="1">
      <c r="A215" s="13"/>
      <c r="B215" s="186"/>
      <c r="C215" s="13"/>
      <c r="D215" s="187" t="s">
        <v>174</v>
      </c>
      <c r="E215" s="188" t="s">
        <v>1</v>
      </c>
      <c r="F215" s="189" t="s">
        <v>393</v>
      </c>
      <c r="G215" s="13"/>
      <c r="H215" s="190">
        <v>-2.6499999999999999</v>
      </c>
      <c r="I215" s="191"/>
      <c r="J215" s="13"/>
      <c r="K215" s="13"/>
      <c r="L215" s="186"/>
      <c r="M215" s="192"/>
      <c r="N215" s="193"/>
      <c r="O215" s="193"/>
      <c r="P215" s="193"/>
      <c r="Q215" s="193"/>
      <c r="R215" s="193"/>
      <c r="S215" s="193"/>
      <c r="T215" s="19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8" t="s">
        <v>174</v>
      </c>
      <c r="AU215" s="188" t="s">
        <v>172</v>
      </c>
      <c r="AV215" s="13" t="s">
        <v>172</v>
      </c>
      <c r="AW215" s="13" t="s">
        <v>30</v>
      </c>
      <c r="AX215" s="13" t="s">
        <v>74</v>
      </c>
      <c r="AY215" s="188" t="s">
        <v>164</v>
      </c>
    </row>
    <row r="216" s="13" customFormat="1">
      <c r="A216" s="13"/>
      <c r="B216" s="186"/>
      <c r="C216" s="13"/>
      <c r="D216" s="187" t="s">
        <v>174</v>
      </c>
      <c r="E216" s="188" t="s">
        <v>1</v>
      </c>
      <c r="F216" s="189" t="s">
        <v>394</v>
      </c>
      <c r="G216" s="13"/>
      <c r="H216" s="190">
        <v>-1.0980000000000001</v>
      </c>
      <c r="I216" s="191"/>
      <c r="J216" s="13"/>
      <c r="K216" s="13"/>
      <c r="L216" s="186"/>
      <c r="M216" s="192"/>
      <c r="N216" s="193"/>
      <c r="O216" s="193"/>
      <c r="P216" s="193"/>
      <c r="Q216" s="193"/>
      <c r="R216" s="193"/>
      <c r="S216" s="193"/>
      <c r="T216" s="19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8" t="s">
        <v>174</v>
      </c>
      <c r="AU216" s="188" t="s">
        <v>172</v>
      </c>
      <c r="AV216" s="13" t="s">
        <v>172</v>
      </c>
      <c r="AW216" s="13" t="s">
        <v>30</v>
      </c>
      <c r="AX216" s="13" t="s">
        <v>74</v>
      </c>
      <c r="AY216" s="188" t="s">
        <v>164</v>
      </c>
    </row>
    <row r="217" s="13" customFormat="1">
      <c r="A217" s="13"/>
      <c r="B217" s="186"/>
      <c r="C217" s="13"/>
      <c r="D217" s="187" t="s">
        <v>174</v>
      </c>
      <c r="E217" s="188" t="s">
        <v>1</v>
      </c>
      <c r="F217" s="189" t="s">
        <v>395</v>
      </c>
      <c r="G217" s="13"/>
      <c r="H217" s="190">
        <v>2.806</v>
      </c>
      <c r="I217" s="191"/>
      <c r="J217" s="13"/>
      <c r="K217" s="13"/>
      <c r="L217" s="186"/>
      <c r="M217" s="192"/>
      <c r="N217" s="193"/>
      <c r="O217" s="193"/>
      <c r="P217" s="193"/>
      <c r="Q217" s="193"/>
      <c r="R217" s="193"/>
      <c r="S217" s="193"/>
      <c r="T217" s="19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8" t="s">
        <v>174</v>
      </c>
      <c r="AU217" s="188" t="s">
        <v>172</v>
      </c>
      <c r="AV217" s="13" t="s">
        <v>172</v>
      </c>
      <c r="AW217" s="13" t="s">
        <v>30</v>
      </c>
      <c r="AX217" s="13" t="s">
        <v>74</v>
      </c>
      <c r="AY217" s="188" t="s">
        <v>164</v>
      </c>
    </row>
    <row r="218" s="14" customFormat="1">
      <c r="A218" s="14"/>
      <c r="B218" s="195"/>
      <c r="C218" s="14"/>
      <c r="D218" s="187" t="s">
        <v>174</v>
      </c>
      <c r="E218" s="196" t="s">
        <v>1</v>
      </c>
      <c r="F218" s="197" t="s">
        <v>176</v>
      </c>
      <c r="G218" s="14"/>
      <c r="H218" s="198">
        <v>41.823999999999998</v>
      </c>
      <c r="I218" s="199"/>
      <c r="J218" s="14"/>
      <c r="K218" s="14"/>
      <c r="L218" s="195"/>
      <c r="M218" s="200"/>
      <c r="N218" s="201"/>
      <c r="O218" s="201"/>
      <c r="P218" s="201"/>
      <c r="Q218" s="201"/>
      <c r="R218" s="201"/>
      <c r="S218" s="201"/>
      <c r="T218" s="20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196" t="s">
        <v>174</v>
      </c>
      <c r="AU218" s="196" t="s">
        <v>172</v>
      </c>
      <c r="AV218" s="14" t="s">
        <v>177</v>
      </c>
      <c r="AW218" s="14" t="s">
        <v>30</v>
      </c>
      <c r="AX218" s="14" t="s">
        <v>74</v>
      </c>
      <c r="AY218" s="196" t="s">
        <v>164</v>
      </c>
    </row>
    <row r="219" s="13" customFormat="1">
      <c r="A219" s="13"/>
      <c r="B219" s="186"/>
      <c r="C219" s="13"/>
      <c r="D219" s="187" t="s">
        <v>174</v>
      </c>
      <c r="E219" s="188" t="s">
        <v>1</v>
      </c>
      <c r="F219" s="189" t="s">
        <v>396</v>
      </c>
      <c r="G219" s="13"/>
      <c r="H219" s="190">
        <v>-6.4119999999999999</v>
      </c>
      <c r="I219" s="191"/>
      <c r="J219" s="13"/>
      <c r="K219" s="13"/>
      <c r="L219" s="186"/>
      <c r="M219" s="192"/>
      <c r="N219" s="193"/>
      <c r="O219" s="193"/>
      <c r="P219" s="193"/>
      <c r="Q219" s="193"/>
      <c r="R219" s="193"/>
      <c r="S219" s="193"/>
      <c r="T219" s="19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8" t="s">
        <v>174</v>
      </c>
      <c r="AU219" s="188" t="s">
        <v>172</v>
      </c>
      <c r="AV219" s="13" t="s">
        <v>172</v>
      </c>
      <c r="AW219" s="13" t="s">
        <v>30</v>
      </c>
      <c r="AX219" s="13" t="s">
        <v>74</v>
      </c>
      <c r="AY219" s="188" t="s">
        <v>164</v>
      </c>
    </row>
    <row r="220" s="14" customFormat="1">
      <c r="A220" s="14"/>
      <c r="B220" s="195"/>
      <c r="C220" s="14"/>
      <c r="D220" s="187" t="s">
        <v>174</v>
      </c>
      <c r="E220" s="196" t="s">
        <v>1</v>
      </c>
      <c r="F220" s="197" t="s">
        <v>397</v>
      </c>
      <c r="G220" s="14"/>
      <c r="H220" s="198">
        <v>-6.4119999999999999</v>
      </c>
      <c r="I220" s="199"/>
      <c r="J220" s="14"/>
      <c r="K220" s="14"/>
      <c r="L220" s="195"/>
      <c r="M220" s="200"/>
      <c r="N220" s="201"/>
      <c r="O220" s="201"/>
      <c r="P220" s="201"/>
      <c r="Q220" s="201"/>
      <c r="R220" s="201"/>
      <c r="S220" s="201"/>
      <c r="T220" s="20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6" t="s">
        <v>174</v>
      </c>
      <c r="AU220" s="196" t="s">
        <v>172</v>
      </c>
      <c r="AV220" s="14" t="s">
        <v>177</v>
      </c>
      <c r="AW220" s="14" t="s">
        <v>30</v>
      </c>
      <c r="AX220" s="14" t="s">
        <v>74</v>
      </c>
      <c r="AY220" s="196" t="s">
        <v>164</v>
      </c>
    </row>
    <row r="221" s="15" customFormat="1">
      <c r="A221" s="15"/>
      <c r="B221" s="203"/>
      <c r="C221" s="15"/>
      <c r="D221" s="187" t="s">
        <v>174</v>
      </c>
      <c r="E221" s="204" t="s">
        <v>1</v>
      </c>
      <c r="F221" s="205" t="s">
        <v>178</v>
      </c>
      <c r="G221" s="15"/>
      <c r="H221" s="206">
        <v>35.411999999999999</v>
      </c>
      <c r="I221" s="207"/>
      <c r="J221" s="15"/>
      <c r="K221" s="15"/>
      <c r="L221" s="203"/>
      <c r="M221" s="208"/>
      <c r="N221" s="209"/>
      <c r="O221" s="209"/>
      <c r="P221" s="209"/>
      <c r="Q221" s="209"/>
      <c r="R221" s="209"/>
      <c r="S221" s="209"/>
      <c r="T221" s="210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04" t="s">
        <v>174</v>
      </c>
      <c r="AU221" s="204" t="s">
        <v>172</v>
      </c>
      <c r="AV221" s="15" t="s">
        <v>171</v>
      </c>
      <c r="AW221" s="15" t="s">
        <v>30</v>
      </c>
      <c r="AX221" s="15" t="s">
        <v>82</v>
      </c>
      <c r="AY221" s="204" t="s">
        <v>164</v>
      </c>
    </row>
    <row r="222" s="2" customFormat="1" ht="24.15" customHeight="1">
      <c r="A222" s="37"/>
      <c r="B222" s="171"/>
      <c r="C222" s="172" t="s">
        <v>343</v>
      </c>
      <c r="D222" s="172" t="s">
        <v>167</v>
      </c>
      <c r="E222" s="173" t="s">
        <v>335</v>
      </c>
      <c r="F222" s="174" t="s">
        <v>336</v>
      </c>
      <c r="G222" s="175" t="s">
        <v>170</v>
      </c>
      <c r="H222" s="176">
        <v>73.102999999999994</v>
      </c>
      <c r="I222" s="177"/>
      <c r="J222" s="178">
        <f>ROUND(I222*H222,2)</f>
        <v>0</v>
      </c>
      <c r="K222" s="179"/>
      <c r="L222" s="38"/>
      <c r="M222" s="180" t="s">
        <v>1</v>
      </c>
      <c r="N222" s="181" t="s">
        <v>40</v>
      </c>
      <c r="O222" s="76"/>
      <c r="P222" s="182">
        <f>O222*H222</f>
        <v>0</v>
      </c>
      <c r="Q222" s="182">
        <v>0.00040000000000000002</v>
      </c>
      <c r="R222" s="182">
        <f>Q222*H222</f>
        <v>0.029241199999999998</v>
      </c>
      <c r="S222" s="182">
        <v>0</v>
      </c>
      <c r="T222" s="18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4" t="s">
        <v>120</v>
      </c>
      <c r="AT222" s="184" t="s">
        <v>167</v>
      </c>
      <c r="AU222" s="184" t="s">
        <v>172</v>
      </c>
      <c r="AY222" s="18" t="s">
        <v>164</v>
      </c>
      <c r="BE222" s="185">
        <f>IF(N222="základná",J222,0)</f>
        <v>0</v>
      </c>
      <c r="BF222" s="185">
        <f>IF(N222="znížená",J222,0)</f>
        <v>0</v>
      </c>
      <c r="BG222" s="185">
        <f>IF(N222="zákl. prenesená",J222,0)</f>
        <v>0</v>
      </c>
      <c r="BH222" s="185">
        <f>IF(N222="zníž. prenesená",J222,0)</f>
        <v>0</v>
      </c>
      <c r="BI222" s="185">
        <f>IF(N222="nulová",J222,0)</f>
        <v>0</v>
      </c>
      <c r="BJ222" s="18" t="s">
        <v>172</v>
      </c>
      <c r="BK222" s="185">
        <f>ROUND(I222*H222,2)</f>
        <v>0</v>
      </c>
      <c r="BL222" s="18" t="s">
        <v>120</v>
      </c>
      <c r="BM222" s="184" t="s">
        <v>337</v>
      </c>
    </row>
    <row r="223" s="13" customFormat="1">
      <c r="A223" s="13"/>
      <c r="B223" s="186"/>
      <c r="C223" s="13"/>
      <c r="D223" s="187" t="s">
        <v>174</v>
      </c>
      <c r="E223" s="188" t="s">
        <v>1</v>
      </c>
      <c r="F223" s="189" t="s">
        <v>364</v>
      </c>
      <c r="G223" s="13"/>
      <c r="H223" s="190">
        <v>73.102999999999994</v>
      </c>
      <c r="I223" s="191"/>
      <c r="J223" s="13"/>
      <c r="K223" s="13"/>
      <c r="L223" s="186"/>
      <c r="M223" s="192"/>
      <c r="N223" s="193"/>
      <c r="O223" s="193"/>
      <c r="P223" s="193"/>
      <c r="Q223" s="193"/>
      <c r="R223" s="193"/>
      <c r="S223" s="193"/>
      <c r="T223" s="19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8" t="s">
        <v>174</v>
      </c>
      <c r="AU223" s="188" t="s">
        <v>172</v>
      </c>
      <c r="AV223" s="13" t="s">
        <v>172</v>
      </c>
      <c r="AW223" s="13" t="s">
        <v>30</v>
      </c>
      <c r="AX223" s="13" t="s">
        <v>74</v>
      </c>
      <c r="AY223" s="188" t="s">
        <v>164</v>
      </c>
    </row>
    <row r="224" s="14" customFormat="1">
      <c r="A224" s="14"/>
      <c r="B224" s="195"/>
      <c r="C224" s="14"/>
      <c r="D224" s="187" t="s">
        <v>174</v>
      </c>
      <c r="E224" s="196" t="s">
        <v>1</v>
      </c>
      <c r="F224" s="197" t="s">
        <v>176</v>
      </c>
      <c r="G224" s="14"/>
      <c r="H224" s="198">
        <v>73.102999999999994</v>
      </c>
      <c r="I224" s="199"/>
      <c r="J224" s="14"/>
      <c r="K224" s="14"/>
      <c r="L224" s="195"/>
      <c r="M224" s="200"/>
      <c r="N224" s="201"/>
      <c r="O224" s="201"/>
      <c r="P224" s="201"/>
      <c r="Q224" s="201"/>
      <c r="R224" s="201"/>
      <c r="S224" s="201"/>
      <c r="T224" s="20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196" t="s">
        <v>174</v>
      </c>
      <c r="AU224" s="196" t="s">
        <v>172</v>
      </c>
      <c r="AV224" s="14" t="s">
        <v>177</v>
      </c>
      <c r="AW224" s="14" t="s">
        <v>30</v>
      </c>
      <c r="AX224" s="14" t="s">
        <v>74</v>
      </c>
      <c r="AY224" s="196" t="s">
        <v>164</v>
      </c>
    </row>
    <row r="225" s="15" customFormat="1">
      <c r="A225" s="15"/>
      <c r="B225" s="203"/>
      <c r="C225" s="15"/>
      <c r="D225" s="187" t="s">
        <v>174</v>
      </c>
      <c r="E225" s="204" t="s">
        <v>1</v>
      </c>
      <c r="F225" s="205" t="s">
        <v>178</v>
      </c>
      <c r="G225" s="15"/>
      <c r="H225" s="206">
        <v>73.102999999999994</v>
      </c>
      <c r="I225" s="207"/>
      <c r="J225" s="15"/>
      <c r="K225" s="15"/>
      <c r="L225" s="203"/>
      <c r="M225" s="208"/>
      <c r="N225" s="209"/>
      <c r="O225" s="209"/>
      <c r="P225" s="209"/>
      <c r="Q225" s="209"/>
      <c r="R225" s="209"/>
      <c r="S225" s="209"/>
      <c r="T225" s="210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04" t="s">
        <v>174</v>
      </c>
      <c r="AU225" s="204" t="s">
        <v>172</v>
      </c>
      <c r="AV225" s="15" t="s">
        <v>171</v>
      </c>
      <c r="AW225" s="15" t="s">
        <v>30</v>
      </c>
      <c r="AX225" s="15" t="s">
        <v>82</v>
      </c>
      <c r="AY225" s="204" t="s">
        <v>164</v>
      </c>
    </row>
    <row r="226" s="2" customFormat="1" ht="24.15" customHeight="1">
      <c r="A226" s="37"/>
      <c r="B226" s="171"/>
      <c r="C226" s="172" t="s">
        <v>349</v>
      </c>
      <c r="D226" s="172" t="s">
        <v>167</v>
      </c>
      <c r="E226" s="173" t="s">
        <v>339</v>
      </c>
      <c r="F226" s="174" t="s">
        <v>340</v>
      </c>
      <c r="G226" s="175" t="s">
        <v>170</v>
      </c>
      <c r="H226" s="176">
        <v>50.627000000000002</v>
      </c>
      <c r="I226" s="177"/>
      <c r="J226" s="178">
        <f>ROUND(I226*H226,2)</f>
        <v>0</v>
      </c>
      <c r="K226" s="179"/>
      <c r="L226" s="38"/>
      <c r="M226" s="180" t="s">
        <v>1</v>
      </c>
      <c r="N226" s="181" t="s">
        <v>40</v>
      </c>
      <c r="O226" s="76"/>
      <c r="P226" s="182">
        <f>O226*H226</f>
        <v>0</v>
      </c>
      <c r="Q226" s="182">
        <v>0.00040000000000000002</v>
      </c>
      <c r="R226" s="182">
        <f>Q226*H226</f>
        <v>0.020250800000000003</v>
      </c>
      <c r="S226" s="182">
        <v>0</v>
      </c>
      <c r="T226" s="18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4" t="s">
        <v>120</v>
      </c>
      <c r="AT226" s="184" t="s">
        <v>167</v>
      </c>
      <c r="AU226" s="184" t="s">
        <v>172</v>
      </c>
      <c r="AY226" s="18" t="s">
        <v>164</v>
      </c>
      <c r="BE226" s="185">
        <f>IF(N226="základná",J226,0)</f>
        <v>0</v>
      </c>
      <c r="BF226" s="185">
        <f>IF(N226="znížená",J226,0)</f>
        <v>0</v>
      </c>
      <c r="BG226" s="185">
        <f>IF(N226="zákl. prenesená",J226,0)</f>
        <v>0</v>
      </c>
      <c r="BH226" s="185">
        <f>IF(N226="zníž. prenesená",J226,0)</f>
        <v>0</v>
      </c>
      <c r="BI226" s="185">
        <f>IF(N226="nulová",J226,0)</f>
        <v>0</v>
      </c>
      <c r="BJ226" s="18" t="s">
        <v>172</v>
      </c>
      <c r="BK226" s="185">
        <f>ROUND(I226*H226,2)</f>
        <v>0</v>
      </c>
      <c r="BL226" s="18" t="s">
        <v>120</v>
      </c>
      <c r="BM226" s="184" t="s">
        <v>341</v>
      </c>
    </row>
    <row r="227" s="13" customFormat="1">
      <c r="A227" s="13"/>
      <c r="B227" s="186"/>
      <c r="C227" s="13"/>
      <c r="D227" s="187" t="s">
        <v>174</v>
      </c>
      <c r="E227" s="188" t="s">
        <v>1</v>
      </c>
      <c r="F227" s="189" t="s">
        <v>398</v>
      </c>
      <c r="G227" s="13"/>
      <c r="H227" s="190">
        <v>50.627000000000002</v>
      </c>
      <c r="I227" s="191"/>
      <c r="J227" s="13"/>
      <c r="K227" s="13"/>
      <c r="L227" s="186"/>
      <c r="M227" s="192"/>
      <c r="N227" s="193"/>
      <c r="O227" s="193"/>
      <c r="P227" s="193"/>
      <c r="Q227" s="193"/>
      <c r="R227" s="193"/>
      <c r="S227" s="193"/>
      <c r="T227" s="19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8" t="s">
        <v>174</v>
      </c>
      <c r="AU227" s="188" t="s">
        <v>172</v>
      </c>
      <c r="AV227" s="13" t="s">
        <v>172</v>
      </c>
      <c r="AW227" s="13" t="s">
        <v>30</v>
      </c>
      <c r="AX227" s="13" t="s">
        <v>74</v>
      </c>
      <c r="AY227" s="188" t="s">
        <v>164</v>
      </c>
    </row>
    <row r="228" s="14" customFormat="1">
      <c r="A228" s="14"/>
      <c r="B228" s="195"/>
      <c r="C228" s="14"/>
      <c r="D228" s="187" t="s">
        <v>174</v>
      </c>
      <c r="E228" s="196" t="s">
        <v>1</v>
      </c>
      <c r="F228" s="197" t="s">
        <v>176</v>
      </c>
      <c r="G228" s="14"/>
      <c r="H228" s="198">
        <v>50.627000000000002</v>
      </c>
      <c r="I228" s="199"/>
      <c r="J228" s="14"/>
      <c r="K228" s="14"/>
      <c r="L228" s="195"/>
      <c r="M228" s="200"/>
      <c r="N228" s="201"/>
      <c r="O228" s="201"/>
      <c r="P228" s="201"/>
      <c r="Q228" s="201"/>
      <c r="R228" s="201"/>
      <c r="S228" s="201"/>
      <c r="T228" s="20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96" t="s">
        <v>174</v>
      </c>
      <c r="AU228" s="196" t="s">
        <v>172</v>
      </c>
      <c r="AV228" s="14" t="s">
        <v>177</v>
      </c>
      <c r="AW228" s="14" t="s">
        <v>30</v>
      </c>
      <c r="AX228" s="14" t="s">
        <v>74</v>
      </c>
      <c r="AY228" s="196" t="s">
        <v>164</v>
      </c>
    </row>
    <row r="229" s="15" customFormat="1">
      <c r="A229" s="15"/>
      <c r="B229" s="203"/>
      <c r="C229" s="15"/>
      <c r="D229" s="187" t="s">
        <v>174</v>
      </c>
      <c r="E229" s="204" t="s">
        <v>1</v>
      </c>
      <c r="F229" s="205" t="s">
        <v>178</v>
      </c>
      <c r="G229" s="15"/>
      <c r="H229" s="206">
        <v>50.627000000000002</v>
      </c>
      <c r="I229" s="207"/>
      <c r="J229" s="15"/>
      <c r="K229" s="15"/>
      <c r="L229" s="203"/>
      <c r="M229" s="208"/>
      <c r="N229" s="209"/>
      <c r="O229" s="209"/>
      <c r="P229" s="209"/>
      <c r="Q229" s="209"/>
      <c r="R229" s="209"/>
      <c r="S229" s="209"/>
      <c r="T229" s="210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4" t="s">
        <v>174</v>
      </c>
      <c r="AU229" s="204" t="s">
        <v>172</v>
      </c>
      <c r="AV229" s="15" t="s">
        <v>171</v>
      </c>
      <c r="AW229" s="15" t="s">
        <v>30</v>
      </c>
      <c r="AX229" s="15" t="s">
        <v>82</v>
      </c>
      <c r="AY229" s="204" t="s">
        <v>164</v>
      </c>
    </row>
    <row r="230" s="2" customFormat="1" ht="14.4" customHeight="1">
      <c r="A230" s="37"/>
      <c r="B230" s="171"/>
      <c r="C230" s="172" t="s">
        <v>355</v>
      </c>
      <c r="D230" s="172" t="s">
        <v>167</v>
      </c>
      <c r="E230" s="173" t="s">
        <v>344</v>
      </c>
      <c r="F230" s="174" t="s">
        <v>345</v>
      </c>
      <c r="G230" s="175" t="s">
        <v>170</v>
      </c>
      <c r="H230" s="176">
        <v>23.57</v>
      </c>
      <c r="I230" s="177"/>
      <c r="J230" s="178">
        <f>ROUND(I230*H230,2)</f>
        <v>0</v>
      </c>
      <c r="K230" s="179"/>
      <c r="L230" s="38"/>
      <c r="M230" s="180" t="s">
        <v>1</v>
      </c>
      <c r="N230" s="181" t="s">
        <v>40</v>
      </c>
      <c r="O230" s="76"/>
      <c r="P230" s="182">
        <f>O230*H230</f>
        <v>0</v>
      </c>
      <c r="Q230" s="182">
        <v>6.9999999999999994E-05</v>
      </c>
      <c r="R230" s="182">
        <f>Q230*H230</f>
        <v>0.0016498999999999999</v>
      </c>
      <c r="S230" s="182">
        <v>0</v>
      </c>
      <c r="T230" s="18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120</v>
      </c>
      <c r="AT230" s="184" t="s">
        <v>167</v>
      </c>
      <c r="AU230" s="184" t="s">
        <v>172</v>
      </c>
      <c r="AY230" s="18" t="s">
        <v>164</v>
      </c>
      <c r="BE230" s="185">
        <f>IF(N230="základná",J230,0)</f>
        <v>0</v>
      </c>
      <c r="BF230" s="185">
        <f>IF(N230="znížená",J230,0)</f>
        <v>0</v>
      </c>
      <c r="BG230" s="185">
        <f>IF(N230="zákl. prenesená",J230,0)</f>
        <v>0</v>
      </c>
      <c r="BH230" s="185">
        <f>IF(N230="zníž. prenesená",J230,0)</f>
        <v>0</v>
      </c>
      <c r="BI230" s="185">
        <f>IF(N230="nulová",J230,0)</f>
        <v>0</v>
      </c>
      <c r="BJ230" s="18" t="s">
        <v>172</v>
      </c>
      <c r="BK230" s="185">
        <f>ROUND(I230*H230,2)</f>
        <v>0</v>
      </c>
      <c r="BL230" s="18" t="s">
        <v>120</v>
      </c>
      <c r="BM230" s="184" t="s">
        <v>346</v>
      </c>
    </row>
    <row r="231" s="13" customFormat="1">
      <c r="A231" s="13"/>
      <c r="B231" s="186"/>
      <c r="C231" s="13"/>
      <c r="D231" s="187" t="s">
        <v>174</v>
      </c>
      <c r="E231" s="188" t="s">
        <v>1</v>
      </c>
      <c r="F231" s="189" t="s">
        <v>322</v>
      </c>
      <c r="G231" s="13"/>
      <c r="H231" s="190">
        <v>22.32</v>
      </c>
      <c r="I231" s="191"/>
      <c r="J231" s="13"/>
      <c r="K231" s="13"/>
      <c r="L231" s="186"/>
      <c r="M231" s="192"/>
      <c r="N231" s="193"/>
      <c r="O231" s="193"/>
      <c r="P231" s="193"/>
      <c r="Q231" s="193"/>
      <c r="R231" s="193"/>
      <c r="S231" s="193"/>
      <c r="T231" s="19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8" t="s">
        <v>174</v>
      </c>
      <c r="AU231" s="188" t="s">
        <v>172</v>
      </c>
      <c r="AV231" s="13" t="s">
        <v>172</v>
      </c>
      <c r="AW231" s="13" t="s">
        <v>30</v>
      </c>
      <c r="AX231" s="13" t="s">
        <v>74</v>
      </c>
      <c r="AY231" s="188" t="s">
        <v>164</v>
      </c>
    </row>
    <row r="232" s="14" customFormat="1">
      <c r="A232" s="14"/>
      <c r="B232" s="195"/>
      <c r="C232" s="14"/>
      <c r="D232" s="187" t="s">
        <v>174</v>
      </c>
      <c r="E232" s="196" t="s">
        <v>1</v>
      </c>
      <c r="F232" s="197" t="s">
        <v>323</v>
      </c>
      <c r="G232" s="14"/>
      <c r="H232" s="198">
        <v>22.32</v>
      </c>
      <c r="I232" s="199"/>
      <c r="J232" s="14"/>
      <c r="K232" s="14"/>
      <c r="L232" s="195"/>
      <c r="M232" s="200"/>
      <c r="N232" s="201"/>
      <c r="O232" s="201"/>
      <c r="P232" s="201"/>
      <c r="Q232" s="201"/>
      <c r="R232" s="201"/>
      <c r="S232" s="201"/>
      <c r="T232" s="20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6" t="s">
        <v>174</v>
      </c>
      <c r="AU232" s="196" t="s">
        <v>172</v>
      </c>
      <c r="AV232" s="14" t="s">
        <v>177</v>
      </c>
      <c r="AW232" s="14" t="s">
        <v>30</v>
      </c>
      <c r="AX232" s="14" t="s">
        <v>74</v>
      </c>
      <c r="AY232" s="196" t="s">
        <v>164</v>
      </c>
    </row>
    <row r="233" s="13" customFormat="1">
      <c r="A233" s="13"/>
      <c r="B233" s="186"/>
      <c r="C233" s="13"/>
      <c r="D233" s="187" t="s">
        <v>174</v>
      </c>
      <c r="E233" s="188" t="s">
        <v>1</v>
      </c>
      <c r="F233" s="189" t="s">
        <v>324</v>
      </c>
      <c r="G233" s="13"/>
      <c r="H233" s="190">
        <v>1.25</v>
      </c>
      <c r="I233" s="191"/>
      <c r="J233" s="13"/>
      <c r="K233" s="13"/>
      <c r="L233" s="186"/>
      <c r="M233" s="192"/>
      <c r="N233" s="193"/>
      <c r="O233" s="193"/>
      <c r="P233" s="193"/>
      <c r="Q233" s="193"/>
      <c r="R233" s="193"/>
      <c r="S233" s="193"/>
      <c r="T233" s="19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8" t="s">
        <v>174</v>
      </c>
      <c r="AU233" s="188" t="s">
        <v>172</v>
      </c>
      <c r="AV233" s="13" t="s">
        <v>172</v>
      </c>
      <c r="AW233" s="13" t="s">
        <v>30</v>
      </c>
      <c r="AX233" s="13" t="s">
        <v>74</v>
      </c>
      <c r="AY233" s="188" t="s">
        <v>164</v>
      </c>
    </row>
    <row r="234" s="14" customFormat="1">
      <c r="A234" s="14"/>
      <c r="B234" s="195"/>
      <c r="C234" s="14"/>
      <c r="D234" s="187" t="s">
        <v>174</v>
      </c>
      <c r="E234" s="196" t="s">
        <v>1</v>
      </c>
      <c r="F234" s="197" t="s">
        <v>325</v>
      </c>
      <c r="G234" s="14"/>
      <c r="H234" s="198">
        <v>1.25</v>
      </c>
      <c r="I234" s="199"/>
      <c r="J234" s="14"/>
      <c r="K234" s="14"/>
      <c r="L234" s="195"/>
      <c r="M234" s="200"/>
      <c r="N234" s="201"/>
      <c r="O234" s="201"/>
      <c r="P234" s="201"/>
      <c r="Q234" s="201"/>
      <c r="R234" s="201"/>
      <c r="S234" s="201"/>
      <c r="T234" s="20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6" t="s">
        <v>174</v>
      </c>
      <c r="AU234" s="196" t="s">
        <v>172</v>
      </c>
      <c r="AV234" s="14" t="s">
        <v>177</v>
      </c>
      <c r="AW234" s="14" t="s">
        <v>30</v>
      </c>
      <c r="AX234" s="14" t="s">
        <v>74</v>
      </c>
      <c r="AY234" s="196" t="s">
        <v>164</v>
      </c>
    </row>
    <row r="235" s="15" customFormat="1">
      <c r="A235" s="15"/>
      <c r="B235" s="203"/>
      <c r="C235" s="15"/>
      <c r="D235" s="187" t="s">
        <v>174</v>
      </c>
      <c r="E235" s="204" t="s">
        <v>1</v>
      </c>
      <c r="F235" s="205" t="s">
        <v>178</v>
      </c>
      <c r="G235" s="15"/>
      <c r="H235" s="206">
        <v>23.57</v>
      </c>
      <c r="I235" s="207"/>
      <c r="J235" s="15"/>
      <c r="K235" s="15"/>
      <c r="L235" s="203"/>
      <c r="M235" s="208"/>
      <c r="N235" s="209"/>
      <c r="O235" s="209"/>
      <c r="P235" s="209"/>
      <c r="Q235" s="209"/>
      <c r="R235" s="209"/>
      <c r="S235" s="209"/>
      <c r="T235" s="210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04" t="s">
        <v>174</v>
      </c>
      <c r="AU235" s="204" t="s">
        <v>172</v>
      </c>
      <c r="AV235" s="15" t="s">
        <v>171</v>
      </c>
      <c r="AW235" s="15" t="s">
        <v>30</v>
      </c>
      <c r="AX235" s="15" t="s">
        <v>82</v>
      </c>
      <c r="AY235" s="204" t="s">
        <v>164</v>
      </c>
    </row>
    <row r="236" s="12" customFormat="1" ht="22.8" customHeight="1">
      <c r="A236" s="12"/>
      <c r="B236" s="158"/>
      <c r="C236" s="12"/>
      <c r="D236" s="159" t="s">
        <v>73</v>
      </c>
      <c r="E236" s="169" t="s">
        <v>347</v>
      </c>
      <c r="F236" s="169" t="s">
        <v>348</v>
      </c>
      <c r="G236" s="12"/>
      <c r="H236" s="12"/>
      <c r="I236" s="161"/>
      <c r="J236" s="170">
        <f>BK236</f>
        <v>0</v>
      </c>
      <c r="K236" s="12"/>
      <c r="L236" s="158"/>
      <c r="M236" s="163"/>
      <c r="N236" s="164"/>
      <c r="O236" s="164"/>
      <c r="P236" s="165">
        <f>SUM(P237:P242)</f>
        <v>0</v>
      </c>
      <c r="Q236" s="164"/>
      <c r="R236" s="165">
        <f>SUM(R237:R242)</f>
        <v>0.027250149999999997</v>
      </c>
      <c r="S236" s="164"/>
      <c r="T236" s="166">
        <f>SUM(T237:T242)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59" t="s">
        <v>172</v>
      </c>
      <c r="AT236" s="167" t="s">
        <v>73</v>
      </c>
      <c r="AU236" s="167" t="s">
        <v>82</v>
      </c>
      <c r="AY236" s="159" t="s">
        <v>164</v>
      </c>
      <c r="BK236" s="168">
        <f>SUM(BK237:BK242)</f>
        <v>0</v>
      </c>
    </row>
    <row r="237" s="2" customFormat="1" ht="24.15" customHeight="1">
      <c r="A237" s="37"/>
      <c r="B237" s="171"/>
      <c r="C237" s="172" t="s">
        <v>399</v>
      </c>
      <c r="D237" s="172" t="s">
        <v>167</v>
      </c>
      <c r="E237" s="173" t="s">
        <v>350</v>
      </c>
      <c r="F237" s="174" t="s">
        <v>351</v>
      </c>
      <c r="G237" s="175" t="s">
        <v>170</v>
      </c>
      <c r="H237" s="176">
        <v>159.142</v>
      </c>
      <c r="I237" s="177"/>
      <c r="J237" s="178">
        <f>ROUND(I237*H237,2)</f>
        <v>0</v>
      </c>
      <c r="K237" s="179"/>
      <c r="L237" s="38"/>
      <c r="M237" s="180" t="s">
        <v>1</v>
      </c>
      <c r="N237" s="181" t="s">
        <v>40</v>
      </c>
      <c r="O237" s="76"/>
      <c r="P237" s="182">
        <f>O237*H237</f>
        <v>0</v>
      </c>
      <c r="Q237" s="182">
        <v>0.00010000000000000001</v>
      </c>
      <c r="R237" s="182">
        <f>Q237*H237</f>
        <v>0.0159142</v>
      </c>
      <c r="S237" s="182">
        <v>0</v>
      </c>
      <c r="T237" s="18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4" t="s">
        <v>120</v>
      </c>
      <c r="AT237" s="184" t="s">
        <v>167</v>
      </c>
      <c r="AU237" s="184" t="s">
        <v>172</v>
      </c>
      <c r="AY237" s="18" t="s">
        <v>164</v>
      </c>
      <c r="BE237" s="185">
        <f>IF(N237="základná",J237,0)</f>
        <v>0</v>
      </c>
      <c r="BF237" s="185">
        <f>IF(N237="znížená",J237,0)</f>
        <v>0</v>
      </c>
      <c r="BG237" s="185">
        <f>IF(N237="zákl. prenesená",J237,0)</f>
        <v>0</v>
      </c>
      <c r="BH237" s="185">
        <f>IF(N237="zníž. prenesená",J237,0)</f>
        <v>0</v>
      </c>
      <c r="BI237" s="185">
        <f>IF(N237="nulová",J237,0)</f>
        <v>0</v>
      </c>
      <c r="BJ237" s="18" t="s">
        <v>172</v>
      </c>
      <c r="BK237" s="185">
        <f>ROUND(I237*H237,2)</f>
        <v>0</v>
      </c>
      <c r="BL237" s="18" t="s">
        <v>120</v>
      </c>
      <c r="BM237" s="184" t="s">
        <v>352</v>
      </c>
    </row>
    <row r="238" s="13" customFormat="1">
      <c r="A238" s="13"/>
      <c r="B238" s="186"/>
      <c r="C238" s="13"/>
      <c r="D238" s="187" t="s">
        <v>174</v>
      </c>
      <c r="E238" s="188" t="s">
        <v>1</v>
      </c>
      <c r="F238" s="189" t="s">
        <v>400</v>
      </c>
      <c r="G238" s="13"/>
      <c r="H238" s="190">
        <v>73.102999999999994</v>
      </c>
      <c r="I238" s="191"/>
      <c r="J238" s="13"/>
      <c r="K238" s="13"/>
      <c r="L238" s="186"/>
      <c r="M238" s="192"/>
      <c r="N238" s="193"/>
      <c r="O238" s="193"/>
      <c r="P238" s="193"/>
      <c r="Q238" s="193"/>
      <c r="R238" s="193"/>
      <c r="S238" s="193"/>
      <c r="T238" s="19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8" t="s">
        <v>174</v>
      </c>
      <c r="AU238" s="188" t="s">
        <v>172</v>
      </c>
      <c r="AV238" s="13" t="s">
        <v>172</v>
      </c>
      <c r="AW238" s="13" t="s">
        <v>30</v>
      </c>
      <c r="AX238" s="13" t="s">
        <v>74</v>
      </c>
      <c r="AY238" s="188" t="s">
        <v>164</v>
      </c>
    </row>
    <row r="239" s="13" customFormat="1">
      <c r="A239" s="13"/>
      <c r="B239" s="186"/>
      <c r="C239" s="13"/>
      <c r="D239" s="187" t="s">
        <v>174</v>
      </c>
      <c r="E239" s="188" t="s">
        <v>1</v>
      </c>
      <c r="F239" s="189" t="s">
        <v>401</v>
      </c>
      <c r="G239" s="13"/>
      <c r="H239" s="190">
        <v>86.039000000000001</v>
      </c>
      <c r="I239" s="191"/>
      <c r="J239" s="13"/>
      <c r="K239" s="13"/>
      <c r="L239" s="186"/>
      <c r="M239" s="192"/>
      <c r="N239" s="193"/>
      <c r="O239" s="193"/>
      <c r="P239" s="193"/>
      <c r="Q239" s="193"/>
      <c r="R239" s="193"/>
      <c r="S239" s="193"/>
      <c r="T239" s="19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8" t="s">
        <v>174</v>
      </c>
      <c r="AU239" s="188" t="s">
        <v>172</v>
      </c>
      <c r="AV239" s="13" t="s">
        <v>172</v>
      </c>
      <c r="AW239" s="13" t="s">
        <v>30</v>
      </c>
      <c r="AX239" s="13" t="s">
        <v>74</v>
      </c>
      <c r="AY239" s="188" t="s">
        <v>164</v>
      </c>
    </row>
    <row r="240" s="14" customFormat="1">
      <c r="A240" s="14"/>
      <c r="B240" s="195"/>
      <c r="C240" s="14"/>
      <c r="D240" s="187" t="s">
        <v>174</v>
      </c>
      <c r="E240" s="196" t="s">
        <v>1</v>
      </c>
      <c r="F240" s="197" t="s">
        <v>176</v>
      </c>
      <c r="G240" s="14"/>
      <c r="H240" s="198">
        <v>159.142</v>
      </c>
      <c r="I240" s="199"/>
      <c r="J240" s="14"/>
      <c r="K240" s="14"/>
      <c r="L240" s="195"/>
      <c r="M240" s="200"/>
      <c r="N240" s="201"/>
      <c r="O240" s="201"/>
      <c r="P240" s="201"/>
      <c r="Q240" s="201"/>
      <c r="R240" s="201"/>
      <c r="S240" s="201"/>
      <c r="T240" s="20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96" t="s">
        <v>174</v>
      </c>
      <c r="AU240" s="196" t="s">
        <v>172</v>
      </c>
      <c r="AV240" s="14" t="s">
        <v>177</v>
      </c>
      <c r="AW240" s="14" t="s">
        <v>30</v>
      </c>
      <c r="AX240" s="14" t="s">
        <v>74</v>
      </c>
      <c r="AY240" s="196" t="s">
        <v>164</v>
      </c>
    </row>
    <row r="241" s="15" customFormat="1">
      <c r="A241" s="15"/>
      <c r="B241" s="203"/>
      <c r="C241" s="15"/>
      <c r="D241" s="187" t="s">
        <v>174</v>
      </c>
      <c r="E241" s="204" t="s">
        <v>1</v>
      </c>
      <c r="F241" s="205" t="s">
        <v>178</v>
      </c>
      <c r="G241" s="15"/>
      <c r="H241" s="206">
        <v>159.142</v>
      </c>
      <c r="I241" s="207"/>
      <c r="J241" s="15"/>
      <c r="K241" s="15"/>
      <c r="L241" s="203"/>
      <c r="M241" s="208"/>
      <c r="N241" s="209"/>
      <c r="O241" s="209"/>
      <c r="P241" s="209"/>
      <c r="Q241" s="209"/>
      <c r="R241" s="209"/>
      <c r="S241" s="209"/>
      <c r="T241" s="210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04" t="s">
        <v>174</v>
      </c>
      <c r="AU241" s="204" t="s">
        <v>172</v>
      </c>
      <c r="AV241" s="15" t="s">
        <v>171</v>
      </c>
      <c r="AW241" s="15" t="s">
        <v>30</v>
      </c>
      <c r="AX241" s="15" t="s">
        <v>82</v>
      </c>
      <c r="AY241" s="204" t="s">
        <v>164</v>
      </c>
    </row>
    <row r="242" s="2" customFormat="1" ht="24.15" customHeight="1">
      <c r="A242" s="37"/>
      <c r="B242" s="171"/>
      <c r="C242" s="172" t="s">
        <v>402</v>
      </c>
      <c r="D242" s="172" t="s">
        <v>167</v>
      </c>
      <c r="E242" s="173" t="s">
        <v>356</v>
      </c>
      <c r="F242" s="174" t="s">
        <v>357</v>
      </c>
      <c r="G242" s="175" t="s">
        <v>170</v>
      </c>
      <c r="H242" s="176">
        <v>75.572999999999993</v>
      </c>
      <c r="I242" s="177"/>
      <c r="J242" s="178">
        <f>ROUND(I242*H242,2)</f>
        <v>0</v>
      </c>
      <c r="K242" s="179"/>
      <c r="L242" s="38"/>
      <c r="M242" s="180" t="s">
        <v>1</v>
      </c>
      <c r="N242" s="181" t="s">
        <v>40</v>
      </c>
      <c r="O242" s="76"/>
      <c r="P242" s="182">
        <f>O242*H242</f>
        <v>0</v>
      </c>
      <c r="Q242" s="182">
        <v>0.00014999999999999999</v>
      </c>
      <c r="R242" s="182">
        <f>Q242*H242</f>
        <v>0.011335949999999997</v>
      </c>
      <c r="S242" s="182">
        <v>0</v>
      </c>
      <c r="T242" s="18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4" t="s">
        <v>120</v>
      </c>
      <c r="AT242" s="184" t="s">
        <v>167</v>
      </c>
      <c r="AU242" s="184" t="s">
        <v>172</v>
      </c>
      <c r="AY242" s="18" t="s">
        <v>164</v>
      </c>
      <c r="BE242" s="185">
        <f>IF(N242="základná",J242,0)</f>
        <v>0</v>
      </c>
      <c r="BF242" s="185">
        <f>IF(N242="znížená",J242,0)</f>
        <v>0</v>
      </c>
      <c r="BG242" s="185">
        <f>IF(N242="zákl. prenesená",J242,0)</f>
        <v>0</v>
      </c>
      <c r="BH242" s="185">
        <f>IF(N242="zníž. prenesená",J242,0)</f>
        <v>0</v>
      </c>
      <c r="BI242" s="185">
        <f>IF(N242="nulová",J242,0)</f>
        <v>0</v>
      </c>
      <c r="BJ242" s="18" t="s">
        <v>172</v>
      </c>
      <c r="BK242" s="185">
        <f>ROUND(I242*H242,2)</f>
        <v>0</v>
      </c>
      <c r="BL242" s="18" t="s">
        <v>120</v>
      </c>
      <c r="BM242" s="184" t="s">
        <v>358</v>
      </c>
    </row>
    <row r="243" s="12" customFormat="1" ht="25.92" customHeight="1">
      <c r="A243" s="12"/>
      <c r="B243" s="158"/>
      <c r="C243" s="12"/>
      <c r="D243" s="159" t="s">
        <v>73</v>
      </c>
      <c r="E243" s="160" t="s">
        <v>245</v>
      </c>
      <c r="F243" s="160" t="s">
        <v>403</v>
      </c>
      <c r="G243" s="12"/>
      <c r="H243" s="12"/>
      <c r="I243" s="161"/>
      <c r="J243" s="162">
        <f>BK243</f>
        <v>0</v>
      </c>
      <c r="K243" s="12"/>
      <c r="L243" s="158"/>
      <c r="M243" s="163"/>
      <c r="N243" s="164"/>
      <c r="O243" s="164"/>
      <c r="P243" s="165">
        <f>P244</f>
        <v>0</v>
      </c>
      <c r="Q243" s="164"/>
      <c r="R243" s="165">
        <f>R244</f>
        <v>0.104</v>
      </c>
      <c r="S243" s="164"/>
      <c r="T243" s="166">
        <f>T244</f>
        <v>0.040000000000000001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59" t="s">
        <v>177</v>
      </c>
      <c r="AT243" s="167" t="s">
        <v>73</v>
      </c>
      <c r="AU243" s="167" t="s">
        <v>74</v>
      </c>
      <c r="AY243" s="159" t="s">
        <v>164</v>
      </c>
      <c r="BK243" s="168">
        <f>BK244</f>
        <v>0</v>
      </c>
    </row>
    <row r="244" s="12" customFormat="1" ht="22.8" customHeight="1">
      <c r="A244" s="12"/>
      <c r="B244" s="158"/>
      <c r="C244" s="12"/>
      <c r="D244" s="159" t="s">
        <v>73</v>
      </c>
      <c r="E244" s="169" t="s">
        <v>404</v>
      </c>
      <c r="F244" s="169" t="s">
        <v>405</v>
      </c>
      <c r="G244" s="12"/>
      <c r="H244" s="12"/>
      <c r="I244" s="161"/>
      <c r="J244" s="170">
        <f>BK244</f>
        <v>0</v>
      </c>
      <c r="K244" s="12"/>
      <c r="L244" s="158"/>
      <c r="M244" s="163"/>
      <c r="N244" s="164"/>
      <c r="O244" s="164"/>
      <c r="P244" s="165">
        <f>SUM(P245:P248)</f>
        <v>0</v>
      </c>
      <c r="Q244" s="164"/>
      <c r="R244" s="165">
        <f>SUM(R245:R248)</f>
        <v>0.104</v>
      </c>
      <c r="S244" s="164"/>
      <c r="T244" s="166">
        <f>SUM(T245:T248)</f>
        <v>0.040000000000000001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59" t="s">
        <v>177</v>
      </c>
      <c r="AT244" s="167" t="s">
        <v>73</v>
      </c>
      <c r="AU244" s="167" t="s">
        <v>82</v>
      </c>
      <c r="AY244" s="159" t="s">
        <v>164</v>
      </c>
      <c r="BK244" s="168">
        <f>SUM(BK245:BK248)</f>
        <v>0</v>
      </c>
    </row>
    <row r="245" s="2" customFormat="1" ht="24.15" customHeight="1">
      <c r="A245" s="37"/>
      <c r="B245" s="171"/>
      <c r="C245" s="172" t="s">
        <v>406</v>
      </c>
      <c r="D245" s="172" t="s">
        <v>167</v>
      </c>
      <c r="E245" s="173" t="s">
        <v>407</v>
      </c>
      <c r="F245" s="174" t="s">
        <v>408</v>
      </c>
      <c r="G245" s="175" t="s">
        <v>227</v>
      </c>
      <c r="H245" s="176">
        <v>8</v>
      </c>
      <c r="I245" s="177"/>
      <c r="J245" s="178">
        <f>ROUND(I245*H245,2)</f>
        <v>0</v>
      </c>
      <c r="K245" s="179"/>
      <c r="L245" s="38"/>
      <c r="M245" s="180" t="s">
        <v>1</v>
      </c>
      <c r="N245" s="181" t="s">
        <v>40</v>
      </c>
      <c r="O245" s="76"/>
      <c r="P245" s="182">
        <f>O245*H245</f>
        <v>0</v>
      </c>
      <c r="Q245" s="182">
        <v>0</v>
      </c>
      <c r="R245" s="182">
        <f>Q245*H245</f>
        <v>0</v>
      </c>
      <c r="S245" s="182">
        <v>0</v>
      </c>
      <c r="T245" s="18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4" t="s">
        <v>409</v>
      </c>
      <c r="AT245" s="184" t="s">
        <v>167</v>
      </c>
      <c r="AU245" s="184" t="s">
        <v>172</v>
      </c>
      <c r="AY245" s="18" t="s">
        <v>164</v>
      </c>
      <c r="BE245" s="185">
        <f>IF(N245="základná",J245,0)</f>
        <v>0</v>
      </c>
      <c r="BF245" s="185">
        <f>IF(N245="znížená",J245,0)</f>
        <v>0</v>
      </c>
      <c r="BG245" s="185">
        <f>IF(N245="zákl. prenesená",J245,0)</f>
        <v>0</v>
      </c>
      <c r="BH245" s="185">
        <f>IF(N245="zníž. prenesená",J245,0)</f>
        <v>0</v>
      </c>
      <c r="BI245" s="185">
        <f>IF(N245="nulová",J245,0)</f>
        <v>0</v>
      </c>
      <c r="BJ245" s="18" t="s">
        <v>172</v>
      </c>
      <c r="BK245" s="185">
        <f>ROUND(I245*H245,2)</f>
        <v>0</v>
      </c>
      <c r="BL245" s="18" t="s">
        <v>409</v>
      </c>
      <c r="BM245" s="184" t="s">
        <v>410</v>
      </c>
    </row>
    <row r="246" s="2" customFormat="1" ht="24.15" customHeight="1">
      <c r="A246" s="37"/>
      <c r="B246" s="171"/>
      <c r="C246" s="211" t="s">
        <v>411</v>
      </c>
      <c r="D246" s="211" t="s">
        <v>245</v>
      </c>
      <c r="E246" s="212" t="s">
        <v>412</v>
      </c>
      <c r="F246" s="213" t="s">
        <v>413</v>
      </c>
      <c r="G246" s="214" t="s">
        <v>227</v>
      </c>
      <c r="H246" s="215">
        <v>8</v>
      </c>
      <c r="I246" s="216"/>
      <c r="J246" s="217">
        <f>ROUND(I246*H246,2)</f>
        <v>0</v>
      </c>
      <c r="K246" s="218"/>
      <c r="L246" s="219"/>
      <c r="M246" s="220" t="s">
        <v>1</v>
      </c>
      <c r="N246" s="221" t="s">
        <v>40</v>
      </c>
      <c r="O246" s="76"/>
      <c r="P246" s="182">
        <f>O246*H246</f>
        <v>0</v>
      </c>
      <c r="Q246" s="182">
        <v>0.0064999999999999997</v>
      </c>
      <c r="R246" s="182">
        <f>Q246*H246</f>
        <v>0.051999999999999998</v>
      </c>
      <c r="S246" s="182">
        <v>0</v>
      </c>
      <c r="T246" s="18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4" t="s">
        <v>414</v>
      </c>
      <c r="AT246" s="184" t="s">
        <v>245</v>
      </c>
      <c r="AU246" s="184" t="s">
        <v>172</v>
      </c>
      <c r="AY246" s="18" t="s">
        <v>164</v>
      </c>
      <c r="BE246" s="185">
        <f>IF(N246="základná",J246,0)</f>
        <v>0</v>
      </c>
      <c r="BF246" s="185">
        <f>IF(N246="znížená",J246,0)</f>
        <v>0</v>
      </c>
      <c r="BG246" s="185">
        <f>IF(N246="zákl. prenesená",J246,0)</f>
        <v>0</v>
      </c>
      <c r="BH246" s="185">
        <f>IF(N246="zníž. prenesená",J246,0)</f>
        <v>0</v>
      </c>
      <c r="BI246" s="185">
        <f>IF(N246="nulová",J246,0)</f>
        <v>0</v>
      </c>
      <c r="BJ246" s="18" t="s">
        <v>172</v>
      </c>
      <c r="BK246" s="185">
        <f>ROUND(I246*H246,2)</f>
        <v>0</v>
      </c>
      <c r="BL246" s="18" t="s">
        <v>414</v>
      </c>
      <c r="BM246" s="184" t="s">
        <v>415</v>
      </c>
    </row>
    <row r="247" s="2" customFormat="1" ht="24.15" customHeight="1">
      <c r="A247" s="37"/>
      <c r="B247" s="171"/>
      <c r="C247" s="211" t="s">
        <v>416</v>
      </c>
      <c r="D247" s="211" t="s">
        <v>245</v>
      </c>
      <c r="E247" s="212" t="s">
        <v>417</v>
      </c>
      <c r="F247" s="213" t="s">
        <v>418</v>
      </c>
      <c r="G247" s="214" t="s">
        <v>227</v>
      </c>
      <c r="H247" s="215">
        <v>8</v>
      </c>
      <c r="I247" s="216"/>
      <c r="J247" s="217">
        <f>ROUND(I247*H247,2)</f>
        <v>0</v>
      </c>
      <c r="K247" s="218"/>
      <c r="L247" s="219"/>
      <c r="M247" s="220" t="s">
        <v>1</v>
      </c>
      <c r="N247" s="221" t="s">
        <v>40</v>
      </c>
      <c r="O247" s="76"/>
      <c r="P247" s="182">
        <f>O247*H247</f>
        <v>0</v>
      </c>
      <c r="Q247" s="182">
        <v>0.0064999999999999997</v>
      </c>
      <c r="R247" s="182">
        <f>Q247*H247</f>
        <v>0.051999999999999998</v>
      </c>
      <c r="S247" s="182">
        <v>0</v>
      </c>
      <c r="T247" s="18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4" t="s">
        <v>414</v>
      </c>
      <c r="AT247" s="184" t="s">
        <v>245</v>
      </c>
      <c r="AU247" s="184" t="s">
        <v>172</v>
      </c>
      <c r="AY247" s="18" t="s">
        <v>164</v>
      </c>
      <c r="BE247" s="185">
        <f>IF(N247="základná",J247,0)</f>
        <v>0</v>
      </c>
      <c r="BF247" s="185">
        <f>IF(N247="znížená",J247,0)</f>
        <v>0</v>
      </c>
      <c r="BG247" s="185">
        <f>IF(N247="zákl. prenesená",J247,0)</f>
        <v>0</v>
      </c>
      <c r="BH247" s="185">
        <f>IF(N247="zníž. prenesená",J247,0)</f>
        <v>0</v>
      </c>
      <c r="BI247" s="185">
        <f>IF(N247="nulová",J247,0)</f>
        <v>0</v>
      </c>
      <c r="BJ247" s="18" t="s">
        <v>172</v>
      </c>
      <c r="BK247" s="185">
        <f>ROUND(I247*H247,2)</f>
        <v>0</v>
      </c>
      <c r="BL247" s="18" t="s">
        <v>414</v>
      </c>
      <c r="BM247" s="184" t="s">
        <v>419</v>
      </c>
    </row>
    <row r="248" s="2" customFormat="1" ht="24.15" customHeight="1">
      <c r="A248" s="37"/>
      <c r="B248" s="171"/>
      <c r="C248" s="172" t="s">
        <v>420</v>
      </c>
      <c r="D248" s="172" t="s">
        <v>167</v>
      </c>
      <c r="E248" s="173" t="s">
        <v>421</v>
      </c>
      <c r="F248" s="174" t="s">
        <v>422</v>
      </c>
      <c r="G248" s="175" t="s">
        <v>227</v>
      </c>
      <c r="H248" s="176">
        <v>8</v>
      </c>
      <c r="I248" s="177"/>
      <c r="J248" s="178">
        <f>ROUND(I248*H248,2)</f>
        <v>0</v>
      </c>
      <c r="K248" s="179"/>
      <c r="L248" s="38"/>
      <c r="M248" s="222" t="s">
        <v>1</v>
      </c>
      <c r="N248" s="223" t="s">
        <v>40</v>
      </c>
      <c r="O248" s="224"/>
      <c r="P248" s="225">
        <f>O248*H248</f>
        <v>0</v>
      </c>
      <c r="Q248" s="225">
        <v>0</v>
      </c>
      <c r="R248" s="225">
        <f>Q248*H248</f>
        <v>0</v>
      </c>
      <c r="S248" s="225">
        <v>0.0050000000000000001</v>
      </c>
      <c r="T248" s="226">
        <f>S248*H248</f>
        <v>0.040000000000000001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4" t="s">
        <v>409</v>
      </c>
      <c r="AT248" s="184" t="s">
        <v>167</v>
      </c>
      <c r="AU248" s="184" t="s">
        <v>172</v>
      </c>
      <c r="AY248" s="18" t="s">
        <v>164</v>
      </c>
      <c r="BE248" s="185">
        <f>IF(N248="základná",J248,0)</f>
        <v>0</v>
      </c>
      <c r="BF248" s="185">
        <f>IF(N248="znížená",J248,0)</f>
        <v>0</v>
      </c>
      <c r="BG248" s="185">
        <f>IF(N248="zákl. prenesená",J248,0)</f>
        <v>0</v>
      </c>
      <c r="BH248" s="185">
        <f>IF(N248="zníž. prenesená",J248,0)</f>
        <v>0</v>
      </c>
      <c r="BI248" s="185">
        <f>IF(N248="nulová",J248,0)</f>
        <v>0</v>
      </c>
      <c r="BJ248" s="18" t="s">
        <v>172</v>
      </c>
      <c r="BK248" s="185">
        <f>ROUND(I248*H248,2)</f>
        <v>0</v>
      </c>
      <c r="BL248" s="18" t="s">
        <v>409</v>
      </c>
      <c r="BM248" s="184" t="s">
        <v>423</v>
      </c>
    </row>
    <row r="249" s="2" customFormat="1" ht="6.96" customHeight="1">
      <c r="A249" s="37"/>
      <c r="B249" s="59"/>
      <c r="C249" s="60"/>
      <c r="D249" s="60"/>
      <c r="E249" s="60"/>
      <c r="F249" s="60"/>
      <c r="G249" s="60"/>
      <c r="H249" s="60"/>
      <c r="I249" s="60"/>
      <c r="J249" s="60"/>
      <c r="K249" s="60"/>
      <c r="L249" s="38"/>
      <c r="M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</row>
  </sheetData>
  <autoFilter ref="C129:K248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424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ROUND(J129,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ROUND((SUM(BE129:BE244)),  2)</f>
        <v>0</v>
      </c>
      <c r="G33" s="37"/>
      <c r="H33" s="37"/>
      <c r="I33" s="127">
        <v>0.20000000000000001</v>
      </c>
      <c r="J33" s="126">
        <f>ROUND(((SUM(BE129:BE244))*I33),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ROUND((SUM(BF129:BF244)),  2)</f>
        <v>0</v>
      </c>
      <c r="G34" s="37"/>
      <c r="H34" s="37"/>
      <c r="I34" s="127">
        <v>0.20000000000000001</v>
      </c>
      <c r="J34" s="126">
        <f>ROUND(((SUM(BF129:BF244))*I34),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ROUND((SUM(BG129:BG244)),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ROUND((SUM(BH129:BH244)),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ROUND((SUM(BI129:BI244)),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05 - Trieda č.26a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J129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J130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J131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142</v>
      </c>
      <c r="E99" s="145"/>
      <c r="F99" s="145"/>
      <c r="G99" s="145"/>
      <c r="H99" s="145"/>
      <c r="I99" s="145"/>
      <c r="J99" s="146">
        <f>J143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143</v>
      </c>
      <c r="E100" s="145"/>
      <c r="F100" s="145"/>
      <c r="G100" s="145"/>
      <c r="H100" s="145"/>
      <c r="I100" s="145"/>
      <c r="J100" s="146">
        <f>J160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9"/>
      <c r="C101" s="9"/>
      <c r="D101" s="140" t="s">
        <v>144</v>
      </c>
      <c r="E101" s="141"/>
      <c r="F101" s="141"/>
      <c r="G101" s="141"/>
      <c r="H101" s="141"/>
      <c r="I101" s="141"/>
      <c r="J101" s="142">
        <f>J162</f>
        <v>0</v>
      </c>
      <c r="K101" s="9"/>
      <c r="L101" s="13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3"/>
      <c r="C102" s="10"/>
      <c r="D102" s="144" t="s">
        <v>145</v>
      </c>
      <c r="E102" s="145"/>
      <c r="F102" s="145"/>
      <c r="G102" s="145"/>
      <c r="H102" s="145"/>
      <c r="I102" s="145"/>
      <c r="J102" s="146">
        <f>J163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360</v>
      </c>
      <c r="E103" s="145"/>
      <c r="F103" s="145"/>
      <c r="G103" s="145"/>
      <c r="H103" s="145"/>
      <c r="I103" s="145"/>
      <c r="J103" s="146">
        <f>J173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146</v>
      </c>
      <c r="E104" s="145"/>
      <c r="F104" s="145"/>
      <c r="G104" s="145"/>
      <c r="H104" s="145"/>
      <c r="I104" s="145"/>
      <c r="J104" s="146">
        <f>J178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147</v>
      </c>
      <c r="E105" s="145"/>
      <c r="F105" s="145"/>
      <c r="G105" s="145"/>
      <c r="H105" s="145"/>
      <c r="I105" s="145"/>
      <c r="J105" s="146">
        <f>J193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148</v>
      </c>
      <c r="E106" s="145"/>
      <c r="F106" s="145"/>
      <c r="G106" s="145"/>
      <c r="H106" s="145"/>
      <c r="I106" s="145"/>
      <c r="J106" s="146">
        <f>J201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149</v>
      </c>
      <c r="E107" s="145"/>
      <c r="F107" s="145"/>
      <c r="G107" s="145"/>
      <c r="H107" s="145"/>
      <c r="I107" s="145"/>
      <c r="J107" s="146">
        <f>J229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39"/>
      <c r="C108" s="9"/>
      <c r="D108" s="140" t="s">
        <v>362</v>
      </c>
      <c r="E108" s="141"/>
      <c r="F108" s="141"/>
      <c r="G108" s="141"/>
      <c r="H108" s="141"/>
      <c r="I108" s="141"/>
      <c r="J108" s="142">
        <f>J239</f>
        <v>0</v>
      </c>
      <c r="K108" s="9"/>
      <c r="L108" s="13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43"/>
      <c r="C109" s="10"/>
      <c r="D109" s="144" t="s">
        <v>363</v>
      </c>
      <c r="E109" s="145"/>
      <c r="F109" s="145"/>
      <c r="G109" s="145"/>
      <c r="H109" s="145"/>
      <c r="I109" s="145"/>
      <c r="J109" s="146">
        <f>J240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150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15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3.25" customHeight="1">
      <c r="A119" s="37"/>
      <c r="B119" s="38"/>
      <c r="C119" s="37"/>
      <c r="D119" s="37"/>
      <c r="E119" s="120" t="str">
        <f>E7</f>
        <v>Stavebné opravy v triedach - SPŠ elektrotechnická, Komenského 44, 040 01 Košice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133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7"/>
      <c r="D121" s="37"/>
      <c r="E121" s="66" t="str">
        <f>E9</f>
        <v>05 - Trieda č.26a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19</v>
      </c>
      <c r="D123" s="37"/>
      <c r="E123" s="37"/>
      <c r="F123" s="26" t="str">
        <f>F12</f>
        <v>Komenského 44, 040 01 Košice</v>
      </c>
      <c r="G123" s="37"/>
      <c r="H123" s="37"/>
      <c r="I123" s="31" t="s">
        <v>21</v>
      </c>
      <c r="J123" s="68" t="str">
        <f>IF(J12="","",J12)</f>
        <v>25. 10. 2020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23</v>
      </c>
      <c r="D125" s="37"/>
      <c r="E125" s="37"/>
      <c r="F125" s="26" t="str">
        <f>E15</f>
        <v xml:space="preserve"> SPŠ elektrotechnická, Komenského 44, 04001 Košice</v>
      </c>
      <c r="G125" s="37"/>
      <c r="H125" s="37"/>
      <c r="I125" s="31" t="s">
        <v>29</v>
      </c>
      <c r="J125" s="35" t="str">
        <f>E21</f>
        <v xml:space="preserve"> 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27</v>
      </c>
      <c r="D126" s="37"/>
      <c r="E126" s="37"/>
      <c r="F126" s="26" t="str">
        <f>IF(E18="","",E18)</f>
        <v>Vyplň údaj</v>
      </c>
      <c r="G126" s="37"/>
      <c r="H126" s="37"/>
      <c r="I126" s="31" t="s">
        <v>32</v>
      </c>
      <c r="J126" s="35" t="str">
        <f>E24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47"/>
      <c r="B128" s="148"/>
      <c r="C128" s="149" t="s">
        <v>151</v>
      </c>
      <c r="D128" s="150" t="s">
        <v>59</v>
      </c>
      <c r="E128" s="150" t="s">
        <v>55</v>
      </c>
      <c r="F128" s="150" t="s">
        <v>56</v>
      </c>
      <c r="G128" s="150" t="s">
        <v>152</v>
      </c>
      <c r="H128" s="150" t="s">
        <v>153</v>
      </c>
      <c r="I128" s="150" t="s">
        <v>154</v>
      </c>
      <c r="J128" s="151" t="s">
        <v>137</v>
      </c>
      <c r="K128" s="152" t="s">
        <v>155</v>
      </c>
      <c r="L128" s="153"/>
      <c r="M128" s="85" t="s">
        <v>1</v>
      </c>
      <c r="N128" s="86" t="s">
        <v>38</v>
      </c>
      <c r="O128" s="86" t="s">
        <v>156</v>
      </c>
      <c r="P128" s="86" t="s">
        <v>157</v>
      </c>
      <c r="Q128" s="86" t="s">
        <v>158</v>
      </c>
      <c r="R128" s="86" t="s">
        <v>159</v>
      </c>
      <c r="S128" s="86" t="s">
        <v>160</v>
      </c>
      <c r="T128" s="87" t="s">
        <v>161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  <row r="129" s="2" customFormat="1" ht="22.8" customHeight="1">
      <c r="A129" s="37"/>
      <c r="B129" s="38"/>
      <c r="C129" s="92" t="s">
        <v>138</v>
      </c>
      <c r="D129" s="37"/>
      <c r="E129" s="37"/>
      <c r="F129" s="37"/>
      <c r="G129" s="37"/>
      <c r="H129" s="37"/>
      <c r="I129" s="37"/>
      <c r="J129" s="154">
        <f>BK129</f>
        <v>0</v>
      </c>
      <c r="K129" s="37"/>
      <c r="L129" s="38"/>
      <c r="M129" s="88"/>
      <c r="N129" s="72"/>
      <c r="O129" s="89"/>
      <c r="P129" s="155">
        <f>P130+P162+P239</f>
        <v>0</v>
      </c>
      <c r="Q129" s="89"/>
      <c r="R129" s="155">
        <f>R130+R162+R239</f>
        <v>0.57747360999999997</v>
      </c>
      <c r="S129" s="89"/>
      <c r="T129" s="156">
        <f>T130+T162+T239</f>
        <v>0.16446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73</v>
      </c>
      <c r="AU129" s="18" t="s">
        <v>139</v>
      </c>
      <c r="BK129" s="157">
        <f>BK130+BK162+BK239</f>
        <v>0</v>
      </c>
    </row>
    <row r="130" s="12" customFormat="1" ht="25.92" customHeight="1">
      <c r="A130" s="12"/>
      <c r="B130" s="158"/>
      <c r="C130" s="12"/>
      <c r="D130" s="159" t="s">
        <v>73</v>
      </c>
      <c r="E130" s="160" t="s">
        <v>162</v>
      </c>
      <c r="F130" s="160" t="s">
        <v>163</v>
      </c>
      <c r="G130" s="12"/>
      <c r="H130" s="12"/>
      <c r="I130" s="161"/>
      <c r="J130" s="162">
        <f>BK130</f>
        <v>0</v>
      </c>
      <c r="K130" s="12"/>
      <c r="L130" s="158"/>
      <c r="M130" s="163"/>
      <c r="N130" s="164"/>
      <c r="O130" s="164"/>
      <c r="P130" s="165">
        <f>P131+P143+P160</f>
        <v>0</v>
      </c>
      <c r="Q130" s="164"/>
      <c r="R130" s="165">
        <f>R131+R143+R160</f>
        <v>0.27617069999999999</v>
      </c>
      <c r="S130" s="164"/>
      <c r="T130" s="166">
        <f>T131+T143+T160</f>
        <v>0.12240000000000001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82</v>
      </c>
      <c r="AT130" s="167" t="s">
        <v>73</v>
      </c>
      <c r="AU130" s="167" t="s">
        <v>74</v>
      </c>
      <c r="AY130" s="159" t="s">
        <v>164</v>
      </c>
      <c r="BK130" s="168">
        <f>BK131+BK143+BK160</f>
        <v>0</v>
      </c>
    </row>
    <row r="131" s="12" customFormat="1" ht="22.8" customHeight="1">
      <c r="A131" s="12"/>
      <c r="B131" s="158"/>
      <c r="C131" s="12"/>
      <c r="D131" s="159" t="s">
        <v>73</v>
      </c>
      <c r="E131" s="169" t="s">
        <v>165</v>
      </c>
      <c r="F131" s="169" t="s">
        <v>166</v>
      </c>
      <c r="G131" s="12"/>
      <c r="H131" s="12"/>
      <c r="I131" s="161"/>
      <c r="J131" s="170">
        <f>BK131</f>
        <v>0</v>
      </c>
      <c r="K131" s="12"/>
      <c r="L131" s="158"/>
      <c r="M131" s="163"/>
      <c r="N131" s="164"/>
      <c r="O131" s="164"/>
      <c r="P131" s="165">
        <f>SUM(P132:P142)</f>
        <v>0</v>
      </c>
      <c r="Q131" s="164"/>
      <c r="R131" s="165">
        <f>SUM(R132:R142)</f>
        <v>0.27617069999999999</v>
      </c>
      <c r="S131" s="164"/>
      <c r="T131" s="166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82</v>
      </c>
      <c r="AT131" s="167" t="s">
        <v>73</v>
      </c>
      <c r="AU131" s="167" t="s">
        <v>82</v>
      </c>
      <c r="AY131" s="159" t="s">
        <v>164</v>
      </c>
      <c r="BK131" s="168">
        <f>SUM(BK132:BK142)</f>
        <v>0</v>
      </c>
    </row>
    <row r="132" s="2" customFormat="1" ht="37.8" customHeight="1">
      <c r="A132" s="37"/>
      <c r="B132" s="171"/>
      <c r="C132" s="172" t="s">
        <v>82</v>
      </c>
      <c r="D132" s="172" t="s">
        <v>167</v>
      </c>
      <c r="E132" s="173" t="s">
        <v>168</v>
      </c>
      <c r="F132" s="174" t="s">
        <v>169</v>
      </c>
      <c r="G132" s="175" t="s">
        <v>170</v>
      </c>
      <c r="H132" s="176">
        <v>37.911000000000001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40</v>
      </c>
      <c r="O132" s="76"/>
      <c r="P132" s="182">
        <f>O132*H132</f>
        <v>0</v>
      </c>
      <c r="Q132" s="182">
        <v>0.00247</v>
      </c>
      <c r="R132" s="182">
        <f>Q132*H132</f>
        <v>0.093640170000000009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171</v>
      </c>
      <c r="AT132" s="184" t="s">
        <v>167</v>
      </c>
      <c r="AU132" s="184" t="s">
        <v>172</v>
      </c>
      <c r="AY132" s="18" t="s">
        <v>164</v>
      </c>
      <c r="BE132" s="185">
        <f>IF(N132="základná",J132,0)</f>
        <v>0</v>
      </c>
      <c r="BF132" s="185">
        <f>IF(N132="znížená",J132,0)</f>
        <v>0</v>
      </c>
      <c r="BG132" s="185">
        <f>IF(N132="zákl. prenesená",J132,0)</f>
        <v>0</v>
      </c>
      <c r="BH132" s="185">
        <f>IF(N132="zníž. prenesená",J132,0)</f>
        <v>0</v>
      </c>
      <c r="BI132" s="185">
        <f>IF(N132="nulová",J132,0)</f>
        <v>0</v>
      </c>
      <c r="BJ132" s="18" t="s">
        <v>172</v>
      </c>
      <c r="BK132" s="185">
        <f>ROUND(I132*H132,2)</f>
        <v>0</v>
      </c>
      <c r="BL132" s="18" t="s">
        <v>171</v>
      </c>
      <c r="BM132" s="184" t="s">
        <v>173</v>
      </c>
    </row>
    <row r="133" s="13" customFormat="1">
      <c r="A133" s="13"/>
      <c r="B133" s="186"/>
      <c r="C133" s="13"/>
      <c r="D133" s="187" t="s">
        <v>174</v>
      </c>
      <c r="E133" s="188" t="s">
        <v>1</v>
      </c>
      <c r="F133" s="189" t="s">
        <v>425</v>
      </c>
      <c r="G133" s="13"/>
      <c r="H133" s="190">
        <v>37.911000000000001</v>
      </c>
      <c r="I133" s="191"/>
      <c r="J133" s="13"/>
      <c r="K133" s="13"/>
      <c r="L133" s="186"/>
      <c r="M133" s="192"/>
      <c r="N133" s="193"/>
      <c r="O133" s="193"/>
      <c r="P133" s="193"/>
      <c r="Q133" s="193"/>
      <c r="R133" s="193"/>
      <c r="S133" s="193"/>
      <c r="T133" s="19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8" t="s">
        <v>174</v>
      </c>
      <c r="AU133" s="188" t="s">
        <v>172</v>
      </c>
      <c r="AV133" s="13" t="s">
        <v>172</v>
      </c>
      <c r="AW133" s="13" t="s">
        <v>30</v>
      </c>
      <c r="AX133" s="13" t="s">
        <v>74</v>
      </c>
      <c r="AY133" s="188" t="s">
        <v>164</v>
      </c>
    </row>
    <row r="134" s="14" customFormat="1">
      <c r="A134" s="14"/>
      <c r="B134" s="195"/>
      <c r="C134" s="14"/>
      <c r="D134" s="187" t="s">
        <v>174</v>
      </c>
      <c r="E134" s="196" t="s">
        <v>1</v>
      </c>
      <c r="F134" s="197" t="s">
        <v>176</v>
      </c>
      <c r="G134" s="14"/>
      <c r="H134" s="198">
        <v>37.911000000000001</v>
      </c>
      <c r="I134" s="199"/>
      <c r="J134" s="14"/>
      <c r="K134" s="14"/>
      <c r="L134" s="195"/>
      <c r="M134" s="200"/>
      <c r="N134" s="201"/>
      <c r="O134" s="201"/>
      <c r="P134" s="201"/>
      <c r="Q134" s="201"/>
      <c r="R134" s="201"/>
      <c r="S134" s="201"/>
      <c r="T134" s="20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6" t="s">
        <v>174</v>
      </c>
      <c r="AU134" s="196" t="s">
        <v>172</v>
      </c>
      <c r="AV134" s="14" t="s">
        <v>177</v>
      </c>
      <c r="AW134" s="14" t="s">
        <v>30</v>
      </c>
      <c r="AX134" s="14" t="s">
        <v>74</v>
      </c>
      <c r="AY134" s="196" t="s">
        <v>164</v>
      </c>
    </row>
    <row r="135" s="15" customFormat="1">
      <c r="A135" s="15"/>
      <c r="B135" s="203"/>
      <c r="C135" s="15"/>
      <c r="D135" s="187" t="s">
        <v>174</v>
      </c>
      <c r="E135" s="204" t="s">
        <v>1</v>
      </c>
      <c r="F135" s="205" t="s">
        <v>178</v>
      </c>
      <c r="G135" s="15"/>
      <c r="H135" s="206">
        <v>37.911000000000001</v>
      </c>
      <c r="I135" s="207"/>
      <c r="J135" s="15"/>
      <c r="K135" s="15"/>
      <c r="L135" s="203"/>
      <c r="M135" s="208"/>
      <c r="N135" s="209"/>
      <c r="O135" s="209"/>
      <c r="P135" s="209"/>
      <c r="Q135" s="209"/>
      <c r="R135" s="209"/>
      <c r="S135" s="209"/>
      <c r="T135" s="21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04" t="s">
        <v>174</v>
      </c>
      <c r="AU135" s="204" t="s">
        <v>172</v>
      </c>
      <c r="AV135" s="15" t="s">
        <v>171</v>
      </c>
      <c r="AW135" s="15" t="s">
        <v>30</v>
      </c>
      <c r="AX135" s="15" t="s">
        <v>82</v>
      </c>
      <c r="AY135" s="204" t="s">
        <v>164</v>
      </c>
    </row>
    <row r="136" s="2" customFormat="1" ht="24.15" customHeight="1">
      <c r="A136" s="37"/>
      <c r="B136" s="171"/>
      <c r="C136" s="172" t="s">
        <v>172</v>
      </c>
      <c r="D136" s="172" t="s">
        <v>167</v>
      </c>
      <c r="E136" s="173" t="s">
        <v>179</v>
      </c>
      <c r="F136" s="174" t="s">
        <v>180</v>
      </c>
      <c r="G136" s="175" t="s">
        <v>170</v>
      </c>
      <c r="H136" s="176">
        <v>73.899000000000001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40</v>
      </c>
      <c r="O136" s="76"/>
      <c r="P136" s="182">
        <f>O136*H136</f>
        <v>0</v>
      </c>
      <c r="Q136" s="182">
        <v>0.00247</v>
      </c>
      <c r="R136" s="182">
        <f>Q136*H136</f>
        <v>0.18253053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171</v>
      </c>
      <c r="AT136" s="184" t="s">
        <v>167</v>
      </c>
      <c r="AU136" s="184" t="s">
        <v>172</v>
      </c>
      <c r="AY136" s="18" t="s">
        <v>164</v>
      </c>
      <c r="BE136" s="185">
        <f>IF(N136="základná",J136,0)</f>
        <v>0</v>
      </c>
      <c r="BF136" s="185">
        <f>IF(N136="znížená",J136,0)</f>
        <v>0</v>
      </c>
      <c r="BG136" s="185">
        <f>IF(N136="zákl. prenesená",J136,0)</f>
        <v>0</v>
      </c>
      <c r="BH136" s="185">
        <f>IF(N136="zníž. prenesená",J136,0)</f>
        <v>0</v>
      </c>
      <c r="BI136" s="185">
        <f>IF(N136="nulová",J136,0)</f>
        <v>0</v>
      </c>
      <c r="BJ136" s="18" t="s">
        <v>172</v>
      </c>
      <c r="BK136" s="185">
        <f>ROUND(I136*H136,2)</f>
        <v>0</v>
      </c>
      <c r="BL136" s="18" t="s">
        <v>171</v>
      </c>
      <c r="BM136" s="184" t="s">
        <v>181</v>
      </c>
    </row>
    <row r="137" s="13" customFormat="1">
      <c r="A137" s="13"/>
      <c r="B137" s="186"/>
      <c r="C137" s="13"/>
      <c r="D137" s="187" t="s">
        <v>174</v>
      </c>
      <c r="E137" s="188" t="s">
        <v>1</v>
      </c>
      <c r="F137" s="189" t="s">
        <v>426</v>
      </c>
      <c r="G137" s="13"/>
      <c r="H137" s="190">
        <v>81.844999999999999</v>
      </c>
      <c r="I137" s="191"/>
      <c r="J137" s="13"/>
      <c r="K137" s="13"/>
      <c r="L137" s="186"/>
      <c r="M137" s="192"/>
      <c r="N137" s="193"/>
      <c r="O137" s="193"/>
      <c r="P137" s="193"/>
      <c r="Q137" s="193"/>
      <c r="R137" s="193"/>
      <c r="S137" s="193"/>
      <c r="T137" s="19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8" t="s">
        <v>174</v>
      </c>
      <c r="AU137" s="188" t="s">
        <v>172</v>
      </c>
      <c r="AV137" s="13" t="s">
        <v>172</v>
      </c>
      <c r="AW137" s="13" t="s">
        <v>30</v>
      </c>
      <c r="AX137" s="13" t="s">
        <v>74</v>
      </c>
      <c r="AY137" s="188" t="s">
        <v>164</v>
      </c>
    </row>
    <row r="138" s="13" customFormat="1">
      <c r="A138" s="13"/>
      <c r="B138" s="186"/>
      <c r="C138" s="13"/>
      <c r="D138" s="187" t="s">
        <v>174</v>
      </c>
      <c r="E138" s="188" t="s">
        <v>1</v>
      </c>
      <c r="F138" s="189" t="s">
        <v>427</v>
      </c>
      <c r="G138" s="13"/>
      <c r="H138" s="190">
        <v>-12.808999999999999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174</v>
      </c>
      <c r="AU138" s="188" t="s">
        <v>172</v>
      </c>
      <c r="AV138" s="13" t="s">
        <v>172</v>
      </c>
      <c r="AW138" s="13" t="s">
        <v>30</v>
      </c>
      <c r="AX138" s="13" t="s">
        <v>74</v>
      </c>
      <c r="AY138" s="188" t="s">
        <v>164</v>
      </c>
    </row>
    <row r="139" s="13" customFormat="1">
      <c r="A139" s="13"/>
      <c r="B139" s="186"/>
      <c r="C139" s="13"/>
      <c r="D139" s="187" t="s">
        <v>174</v>
      </c>
      <c r="E139" s="188" t="s">
        <v>1</v>
      </c>
      <c r="F139" s="189" t="s">
        <v>184</v>
      </c>
      <c r="G139" s="13"/>
      <c r="H139" s="190">
        <v>-1.845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174</v>
      </c>
      <c r="AU139" s="188" t="s">
        <v>172</v>
      </c>
      <c r="AV139" s="13" t="s">
        <v>172</v>
      </c>
      <c r="AW139" s="13" t="s">
        <v>30</v>
      </c>
      <c r="AX139" s="13" t="s">
        <v>74</v>
      </c>
      <c r="AY139" s="188" t="s">
        <v>164</v>
      </c>
    </row>
    <row r="140" s="13" customFormat="1">
      <c r="A140" s="13"/>
      <c r="B140" s="186"/>
      <c r="C140" s="13"/>
      <c r="D140" s="187" t="s">
        <v>174</v>
      </c>
      <c r="E140" s="188" t="s">
        <v>1</v>
      </c>
      <c r="F140" s="189" t="s">
        <v>428</v>
      </c>
      <c r="G140" s="13"/>
      <c r="H140" s="190">
        <v>6.7080000000000002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174</v>
      </c>
      <c r="AU140" s="188" t="s">
        <v>172</v>
      </c>
      <c r="AV140" s="13" t="s">
        <v>172</v>
      </c>
      <c r="AW140" s="13" t="s">
        <v>30</v>
      </c>
      <c r="AX140" s="13" t="s">
        <v>74</v>
      </c>
      <c r="AY140" s="188" t="s">
        <v>164</v>
      </c>
    </row>
    <row r="141" s="14" customFormat="1">
      <c r="A141" s="14"/>
      <c r="B141" s="195"/>
      <c r="C141" s="14"/>
      <c r="D141" s="187" t="s">
        <v>174</v>
      </c>
      <c r="E141" s="196" t="s">
        <v>1</v>
      </c>
      <c r="F141" s="197" t="s">
        <v>176</v>
      </c>
      <c r="G141" s="14"/>
      <c r="H141" s="198">
        <v>73.899000000000001</v>
      </c>
      <c r="I141" s="199"/>
      <c r="J141" s="14"/>
      <c r="K141" s="14"/>
      <c r="L141" s="195"/>
      <c r="M141" s="200"/>
      <c r="N141" s="201"/>
      <c r="O141" s="201"/>
      <c r="P141" s="201"/>
      <c r="Q141" s="201"/>
      <c r="R141" s="201"/>
      <c r="S141" s="201"/>
      <c r="T141" s="20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6" t="s">
        <v>174</v>
      </c>
      <c r="AU141" s="196" t="s">
        <v>172</v>
      </c>
      <c r="AV141" s="14" t="s">
        <v>177</v>
      </c>
      <c r="AW141" s="14" t="s">
        <v>30</v>
      </c>
      <c r="AX141" s="14" t="s">
        <v>74</v>
      </c>
      <c r="AY141" s="196" t="s">
        <v>164</v>
      </c>
    </row>
    <row r="142" s="15" customFormat="1">
      <c r="A142" s="15"/>
      <c r="B142" s="203"/>
      <c r="C142" s="15"/>
      <c r="D142" s="187" t="s">
        <v>174</v>
      </c>
      <c r="E142" s="204" t="s">
        <v>1</v>
      </c>
      <c r="F142" s="205" t="s">
        <v>178</v>
      </c>
      <c r="G142" s="15"/>
      <c r="H142" s="206">
        <v>73.899000000000001</v>
      </c>
      <c r="I142" s="207"/>
      <c r="J142" s="15"/>
      <c r="K142" s="15"/>
      <c r="L142" s="203"/>
      <c r="M142" s="208"/>
      <c r="N142" s="209"/>
      <c r="O142" s="209"/>
      <c r="P142" s="209"/>
      <c r="Q142" s="209"/>
      <c r="R142" s="209"/>
      <c r="S142" s="209"/>
      <c r="T142" s="210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04" t="s">
        <v>174</v>
      </c>
      <c r="AU142" s="204" t="s">
        <v>172</v>
      </c>
      <c r="AV142" s="15" t="s">
        <v>171</v>
      </c>
      <c r="AW142" s="15" t="s">
        <v>30</v>
      </c>
      <c r="AX142" s="15" t="s">
        <v>82</v>
      </c>
      <c r="AY142" s="204" t="s">
        <v>164</v>
      </c>
    </row>
    <row r="143" s="12" customFormat="1" ht="22.8" customHeight="1">
      <c r="A143" s="12"/>
      <c r="B143" s="158"/>
      <c r="C143" s="12"/>
      <c r="D143" s="159" t="s">
        <v>73</v>
      </c>
      <c r="E143" s="169" t="s">
        <v>186</v>
      </c>
      <c r="F143" s="169" t="s">
        <v>187</v>
      </c>
      <c r="G143" s="12"/>
      <c r="H143" s="12"/>
      <c r="I143" s="161"/>
      <c r="J143" s="170">
        <f>BK143</f>
        <v>0</v>
      </c>
      <c r="K143" s="12"/>
      <c r="L143" s="158"/>
      <c r="M143" s="163"/>
      <c r="N143" s="164"/>
      <c r="O143" s="164"/>
      <c r="P143" s="165">
        <f>SUM(P144:P159)</f>
        <v>0</v>
      </c>
      <c r="Q143" s="164"/>
      <c r="R143" s="165">
        <f>SUM(R144:R159)</f>
        <v>0</v>
      </c>
      <c r="S143" s="164"/>
      <c r="T143" s="166">
        <f>SUM(T144:T159)</f>
        <v>0.12240000000000001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9" t="s">
        <v>82</v>
      </c>
      <c r="AT143" s="167" t="s">
        <v>73</v>
      </c>
      <c r="AU143" s="167" t="s">
        <v>82</v>
      </c>
      <c r="AY143" s="159" t="s">
        <v>164</v>
      </c>
      <c r="BK143" s="168">
        <f>SUM(BK144:BK159)</f>
        <v>0</v>
      </c>
    </row>
    <row r="144" s="2" customFormat="1" ht="37.8" customHeight="1">
      <c r="A144" s="37"/>
      <c r="B144" s="171"/>
      <c r="C144" s="172" t="s">
        <v>177</v>
      </c>
      <c r="D144" s="172" t="s">
        <v>167</v>
      </c>
      <c r="E144" s="173" t="s">
        <v>368</v>
      </c>
      <c r="F144" s="174" t="s">
        <v>369</v>
      </c>
      <c r="G144" s="175" t="s">
        <v>170</v>
      </c>
      <c r="H144" s="176">
        <v>1.8</v>
      </c>
      <c r="I144" s="177"/>
      <c r="J144" s="178">
        <f>ROUND(I144*H144,2)</f>
        <v>0</v>
      </c>
      <c r="K144" s="179"/>
      <c r="L144" s="38"/>
      <c r="M144" s="180" t="s">
        <v>1</v>
      </c>
      <c r="N144" s="181" t="s">
        <v>40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0.068000000000000005</v>
      </c>
      <c r="T144" s="183">
        <f>S144*H144</f>
        <v>0.12240000000000001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171</v>
      </c>
      <c r="AT144" s="184" t="s">
        <v>167</v>
      </c>
      <c r="AU144" s="184" t="s">
        <v>172</v>
      </c>
      <c r="AY144" s="18" t="s">
        <v>164</v>
      </c>
      <c r="BE144" s="185">
        <f>IF(N144="základná",J144,0)</f>
        <v>0</v>
      </c>
      <c r="BF144" s="185">
        <f>IF(N144="znížená",J144,0)</f>
        <v>0</v>
      </c>
      <c r="BG144" s="185">
        <f>IF(N144="zákl. prenesená",J144,0)</f>
        <v>0</v>
      </c>
      <c r="BH144" s="185">
        <f>IF(N144="zníž. prenesená",J144,0)</f>
        <v>0</v>
      </c>
      <c r="BI144" s="185">
        <f>IF(N144="nulová",J144,0)</f>
        <v>0</v>
      </c>
      <c r="BJ144" s="18" t="s">
        <v>172</v>
      </c>
      <c r="BK144" s="185">
        <f>ROUND(I144*H144,2)</f>
        <v>0</v>
      </c>
      <c r="BL144" s="18" t="s">
        <v>171</v>
      </c>
      <c r="BM144" s="184" t="s">
        <v>370</v>
      </c>
    </row>
    <row r="145" s="13" customFormat="1">
      <c r="A145" s="13"/>
      <c r="B145" s="186"/>
      <c r="C145" s="13"/>
      <c r="D145" s="187" t="s">
        <v>174</v>
      </c>
      <c r="E145" s="188" t="s">
        <v>1</v>
      </c>
      <c r="F145" s="189" t="s">
        <v>371</v>
      </c>
      <c r="G145" s="13"/>
      <c r="H145" s="190">
        <v>1.8</v>
      </c>
      <c r="I145" s="191"/>
      <c r="J145" s="13"/>
      <c r="K145" s="13"/>
      <c r="L145" s="186"/>
      <c r="M145" s="192"/>
      <c r="N145" s="193"/>
      <c r="O145" s="193"/>
      <c r="P145" s="193"/>
      <c r="Q145" s="193"/>
      <c r="R145" s="193"/>
      <c r="S145" s="193"/>
      <c r="T145" s="19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8" t="s">
        <v>174</v>
      </c>
      <c r="AU145" s="188" t="s">
        <v>172</v>
      </c>
      <c r="AV145" s="13" t="s">
        <v>172</v>
      </c>
      <c r="AW145" s="13" t="s">
        <v>30</v>
      </c>
      <c r="AX145" s="13" t="s">
        <v>74</v>
      </c>
      <c r="AY145" s="188" t="s">
        <v>164</v>
      </c>
    </row>
    <row r="146" s="14" customFormat="1">
      <c r="A146" s="14"/>
      <c r="B146" s="195"/>
      <c r="C146" s="14"/>
      <c r="D146" s="187" t="s">
        <v>174</v>
      </c>
      <c r="E146" s="196" t="s">
        <v>1</v>
      </c>
      <c r="F146" s="197" t="s">
        <v>176</v>
      </c>
      <c r="G146" s="14"/>
      <c r="H146" s="198">
        <v>1.8</v>
      </c>
      <c r="I146" s="199"/>
      <c r="J146" s="14"/>
      <c r="K146" s="14"/>
      <c r="L146" s="195"/>
      <c r="M146" s="200"/>
      <c r="N146" s="201"/>
      <c r="O146" s="201"/>
      <c r="P146" s="201"/>
      <c r="Q146" s="201"/>
      <c r="R146" s="201"/>
      <c r="S146" s="201"/>
      <c r="T146" s="20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6" t="s">
        <v>174</v>
      </c>
      <c r="AU146" s="196" t="s">
        <v>172</v>
      </c>
      <c r="AV146" s="14" t="s">
        <v>177</v>
      </c>
      <c r="AW146" s="14" t="s">
        <v>30</v>
      </c>
      <c r="AX146" s="14" t="s">
        <v>74</v>
      </c>
      <c r="AY146" s="196" t="s">
        <v>164</v>
      </c>
    </row>
    <row r="147" s="15" customFormat="1">
      <c r="A147" s="15"/>
      <c r="B147" s="203"/>
      <c r="C147" s="15"/>
      <c r="D147" s="187" t="s">
        <v>174</v>
      </c>
      <c r="E147" s="204" t="s">
        <v>1</v>
      </c>
      <c r="F147" s="205" t="s">
        <v>178</v>
      </c>
      <c r="G147" s="15"/>
      <c r="H147" s="206">
        <v>1.8</v>
      </c>
      <c r="I147" s="207"/>
      <c r="J147" s="15"/>
      <c r="K147" s="15"/>
      <c r="L147" s="203"/>
      <c r="M147" s="208"/>
      <c r="N147" s="209"/>
      <c r="O147" s="209"/>
      <c r="P147" s="209"/>
      <c r="Q147" s="209"/>
      <c r="R147" s="209"/>
      <c r="S147" s="209"/>
      <c r="T147" s="21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04" t="s">
        <v>174</v>
      </c>
      <c r="AU147" s="204" t="s">
        <v>172</v>
      </c>
      <c r="AV147" s="15" t="s">
        <v>171</v>
      </c>
      <c r="AW147" s="15" t="s">
        <v>30</v>
      </c>
      <c r="AX147" s="15" t="s">
        <v>82</v>
      </c>
      <c r="AY147" s="204" t="s">
        <v>164</v>
      </c>
    </row>
    <row r="148" s="2" customFormat="1" ht="24.15" customHeight="1">
      <c r="A148" s="37"/>
      <c r="B148" s="171"/>
      <c r="C148" s="172" t="s">
        <v>171</v>
      </c>
      <c r="D148" s="172" t="s">
        <v>167</v>
      </c>
      <c r="E148" s="173" t="s">
        <v>192</v>
      </c>
      <c r="F148" s="174" t="s">
        <v>193</v>
      </c>
      <c r="G148" s="175" t="s">
        <v>194</v>
      </c>
      <c r="H148" s="176">
        <v>0.14399999999999999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40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171</v>
      </c>
      <c r="AT148" s="184" t="s">
        <v>167</v>
      </c>
      <c r="AU148" s="184" t="s">
        <v>172</v>
      </c>
      <c r="AY148" s="18" t="s">
        <v>164</v>
      </c>
      <c r="BE148" s="185">
        <f>IF(N148="základná",J148,0)</f>
        <v>0</v>
      </c>
      <c r="BF148" s="185">
        <f>IF(N148="znížená",J148,0)</f>
        <v>0</v>
      </c>
      <c r="BG148" s="185">
        <f>IF(N148="zákl. prenesená",J148,0)</f>
        <v>0</v>
      </c>
      <c r="BH148" s="185">
        <f>IF(N148="zníž. prenesená",J148,0)</f>
        <v>0</v>
      </c>
      <c r="BI148" s="185">
        <f>IF(N148="nulová",J148,0)</f>
        <v>0</v>
      </c>
      <c r="BJ148" s="18" t="s">
        <v>172</v>
      </c>
      <c r="BK148" s="185">
        <f>ROUND(I148*H148,2)</f>
        <v>0</v>
      </c>
      <c r="BL148" s="18" t="s">
        <v>171</v>
      </c>
      <c r="BM148" s="184" t="s">
        <v>195</v>
      </c>
    </row>
    <row r="149" s="2" customFormat="1" ht="24.15" customHeight="1">
      <c r="A149" s="37"/>
      <c r="B149" s="171"/>
      <c r="C149" s="172" t="s">
        <v>196</v>
      </c>
      <c r="D149" s="172" t="s">
        <v>167</v>
      </c>
      <c r="E149" s="173" t="s">
        <v>197</v>
      </c>
      <c r="F149" s="174" t="s">
        <v>198</v>
      </c>
      <c r="G149" s="175" t="s">
        <v>194</v>
      </c>
      <c r="H149" s="176">
        <v>0.14399999999999999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40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171</v>
      </c>
      <c r="AT149" s="184" t="s">
        <v>167</v>
      </c>
      <c r="AU149" s="184" t="s">
        <v>172</v>
      </c>
      <c r="AY149" s="18" t="s">
        <v>164</v>
      </c>
      <c r="BE149" s="185">
        <f>IF(N149="základná",J149,0)</f>
        <v>0</v>
      </c>
      <c r="BF149" s="185">
        <f>IF(N149="znížená",J149,0)</f>
        <v>0</v>
      </c>
      <c r="BG149" s="185">
        <f>IF(N149="zákl. prenesená",J149,0)</f>
        <v>0</v>
      </c>
      <c r="BH149" s="185">
        <f>IF(N149="zníž. prenesená",J149,0)</f>
        <v>0</v>
      </c>
      <c r="BI149" s="185">
        <f>IF(N149="nulová",J149,0)</f>
        <v>0</v>
      </c>
      <c r="BJ149" s="18" t="s">
        <v>172</v>
      </c>
      <c r="BK149" s="185">
        <f>ROUND(I149*H149,2)</f>
        <v>0</v>
      </c>
      <c r="BL149" s="18" t="s">
        <v>171</v>
      </c>
      <c r="BM149" s="184" t="s">
        <v>372</v>
      </c>
    </row>
    <row r="150" s="2" customFormat="1" ht="14.4" customHeight="1">
      <c r="A150" s="37"/>
      <c r="B150" s="171"/>
      <c r="C150" s="172" t="s">
        <v>165</v>
      </c>
      <c r="D150" s="172" t="s">
        <v>167</v>
      </c>
      <c r="E150" s="173" t="s">
        <v>200</v>
      </c>
      <c r="F150" s="174" t="s">
        <v>201</v>
      </c>
      <c r="G150" s="175" t="s">
        <v>194</v>
      </c>
      <c r="H150" s="176">
        <v>0.14399999999999999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40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171</v>
      </c>
      <c r="AT150" s="184" t="s">
        <v>167</v>
      </c>
      <c r="AU150" s="184" t="s">
        <v>172</v>
      </c>
      <c r="AY150" s="18" t="s">
        <v>164</v>
      </c>
      <c r="BE150" s="185">
        <f>IF(N150="základná",J150,0)</f>
        <v>0</v>
      </c>
      <c r="BF150" s="185">
        <f>IF(N150="znížená",J150,0)</f>
        <v>0</v>
      </c>
      <c r="BG150" s="185">
        <f>IF(N150="zákl. prenesená",J150,0)</f>
        <v>0</v>
      </c>
      <c r="BH150" s="185">
        <f>IF(N150="zníž. prenesená",J150,0)</f>
        <v>0</v>
      </c>
      <c r="BI150" s="185">
        <f>IF(N150="nulová",J150,0)</f>
        <v>0</v>
      </c>
      <c r="BJ150" s="18" t="s">
        <v>172</v>
      </c>
      <c r="BK150" s="185">
        <f>ROUND(I150*H150,2)</f>
        <v>0</v>
      </c>
      <c r="BL150" s="18" t="s">
        <v>171</v>
      </c>
      <c r="BM150" s="184" t="s">
        <v>202</v>
      </c>
    </row>
    <row r="151" s="2" customFormat="1" ht="14.4" customHeight="1">
      <c r="A151" s="37"/>
      <c r="B151" s="171"/>
      <c r="C151" s="172" t="s">
        <v>203</v>
      </c>
      <c r="D151" s="172" t="s">
        <v>167</v>
      </c>
      <c r="E151" s="173" t="s">
        <v>204</v>
      </c>
      <c r="F151" s="174" t="s">
        <v>205</v>
      </c>
      <c r="G151" s="175" t="s">
        <v>194</v>
      </c>
      <c r="H151" s="176">
        <v>0.14399999999999999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40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171</v>
      </c>
      <c r="AT151" s="184" t="s">
        <v>167</v>
      </c>
      <c r="AU151" s="184" t="s">
        <v>172</v>
      </c>
      <c r="AY151" s="18" t="s">
        <v>164</v>
      </c>
      <c r="BE151" s="185">
        <f>IF(N151="základná",J151,0)</f>
        <v>0</v>
      </c>
      <c r="BF151" s="185">
        <f>IF(N151="znížená",J151,0)</f>
        <v>0</v>
      </c>
      <c r="BG151" s="185">
        <f>IF(N151="zákl. prenesená",J151,0)</f>
        <v>0</v>
      </c>
      <c r="BH151" s="185">
        <f>IF(N151="zníž. prenesená",J151,0)</f>
        <v>0</v>
      </c>
      <c r="BI151" s="185">
        <f>IF(N151="nulová",J151,0)</f>
        <v>0</v>
      </c>
      <c r="BJ151" s="18" t="s">
        <v>172</v>
      </c>
      <c r="BK151" s="185">
        <f>ROUND(I151*H151,2)</f>
        <v>0</v>
      </c>
      <c r="BL151" s="18" t="s">
        <v>171</v>
      </c>
      <c r="BM151" s="184" t="s">
        <v>206</v>
      </c>
    </row>
    <row r="152" s="2" customFormat="1" ht="14.4" customHeight="1">
      <c r="A152" s="37"/>
      <c r="B152" s="171"/>
      <c r="C152" s="172" t="s">
        <v>207</v>
      </c>
      <c r="D152" s="172" t="s">
        <v>167</v>
      </c>
      <c r="E152" s="173" t="s">
        <v>208</v>
      </c>
      <c r="F152" s="174" t="s">
        <v>209</v>
      </c>
      <c r="G152" s="175" t="s">
        <v>194</v>
      </c>
      <c r="H152" s="176">
        <v>0.14399999999999999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40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171</v>
      </c>
      <c r="AT152" s="184" t="s">
        <v>167</v>
      </c>
      <c r="AU152" s="184" t="s">
        <v>172</v>
      </c>
      <c r="AY152" s="18" t="s">
        <v>164</v>
      </c>
      <c r="BE152" s="185">
        <f>IF(N152="základná",J152,0)</f>
        <v>0</v>
      </c>
      <c r="BF152" s="185">
        <f>IF(N152="znížená",J152,0)</f>
        <v>0</v>
      </c>
      <c r="BG152" s="185">
        <f>IF(N152="zákl. prenesená",J152,0)</f>
        <v>0</v>
      </c>
      <c r="BH152" s="185">
        <f>IF(N152="zníž. prenesená",J152,0)</f>
        <v>0</v>
      </c>
      <c r="BI152" s="185">
        <f>IF(N152="nulová",J152,0)</f>
        <v>0</v>
      </c>
      <c r="BJ152" s="18" t="s">
        <v>172</v>
      </c>
      <c r="BK152" s="185">
        <f>ROUND(I152*H152,2)</f>
        <v>0</v>
      </c>
      <c r="BL152" s="18" t="s">
        <v>171</v>
      </c>
      <c r="BM152" s="184" t="s">
        <v>210</v>
      </c>
    </row>
    <row r="153" s="2" customFormat="1" ht="24.15" customHeight="1">
      <c r="A153" s="37"/>
      <c r="B153" s="171"/>
      <c r="C153" s="172" t="s">
        <v>186</v>
      </c>
      <c r="D153" s="172" t="s">
        <v>167</v>
      </c>
      <c r="E153" s="173" t="s">
        <v>211</v>
      </c>
      <c r="F153" s="174" t="s">
        <v>212</v>
      </c>
      <c r="G153" s="175" t="s">
        <v>194</v>
      </c>
      <c r="H153" s="176">
        <v>2.7360000000000002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40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171</v>
      </c>
      <c r="AT153" s="184" t="s">
        <v>167</v>
      </c>
      <c r="AU153" s="184" t="s">
        <v>172</v>
      </c>
      <c r="AY153" s="18" t="s">
        <v>164</v>
      </c>
      <c r="BE153" s="185">
        <f>IF(N153="základná",J153,0)</f>
        <v>0</v>
      </c>
      <c r="BF153" s="185">
        <f>IF(N153="znížená",J153,0)</f>
        <v>0</v>
      </c>
      <c r="BG153" s="185">
        <f>IF(N153="zákl. prenesená",J153,0)</f>
        <v>0</v>
      </c>
      <c r="BH153" s="185">
        <f>IF(N153="zníž. prenesená",J153,0)</f>
        <v>0</v>
      </c>
      <c r="BI153" s="185">
        <f>IF(N153="nulová",J153,0)</f>
        <v>0</v>
      </c>
      <c r="BJ153" s="18" t="s">
        <v>172</v>
      </c>
      <c r="BK153" s="185">
        <f>ROUND(I153*H153,2)</f>
        <v>0</v>
      </c>
      <c r="BL153" s="18" t="s">
        <v>171</v>
      </c>
      <c r="BM153" s="184" t="s">
        <v>213</v>
      </c>
    </row>
    <row r="154" s="13" customFormat="1">
      <c r="A154" s="13"/>
      <c r="B154" s="186"/>
      <c r="C154" s="13"/>
      <c r="D154" s="187" t="s">
        <v>174</v>
      </c>
      <c r="E154" s="13"/>
      <c r="F154" s="189" t="s">
        <v>373</v>
      </c>
      <c r="G154" s="13"/>
      <c r="H154" s="190">
        <v>2.7360000000000002</v>
      </c>
      <c r="I154" s="191"/>
      <c r="J154" s="13"/>
      <c r="K154" s="13"/>
      <c r="L154" s="186"/>
      <c r="M154" s="192"/>
      <c r="N154" s="193"/>
      <c r="O154" s="193"/>
      <c r="P154" s="193"/>
      <c r="Q154" s="193"/>
      <c r="R154" s="193"/>
      <c r="S154" s="193"/>
      <c r="T154" s="19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8" t="s">
        <v>174</v>
      </c>
      <c r="AU154" s="188" t="s">
        <v>172</v>
      </c>
      <c r="AV154" s="13" t="s">
        <v>172</v>
      </c>
      <c r="AW154" s="13" t="s">
        <v>3</v>
      </c>
      <c r="AX154" s="13" t="s">
        <v>82</v>
      </c>
      <c r="AY154" s="188" t="s">
        <v>164</v>
      </c>
    </row>
    <row r="155" s="2" customFormat="1" ht="24.15" customHeight="1">
      <c r="A155" s="37"/>
      <c r="B155" s="171"/>
      <c r="C155" s="172" t="s">
        <v>102</v>
      </c>
      <c r="D155" s="172" t="s">
        <v>167</v>
      </c>
      <c r="E155" s="173" t="s">
        <v>215</v>
      </c>
      <c r="F155" s="174" t="s">
        <v>216</v>
      </c>
      <c r="G155" s="175" t="s">
        <v>194</v>
      </c>
      <c r="H155" s="176">
        <v>0.14399999999999999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40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171</v>
      </c>
      <c r="AT155" s="184" t="s">
        <v>167</v>
      </c>
      <c r="AU155" s="184" t="s">
        <v>172</v>
      </c>
      <c r="AY155" s="18" t="s">
        <v>164</v>
      </c>
      <c r="BE155" s="185">
        <f>IF(N155="základná",J155,0)</f>
        <v>0</v>
      </c>
      <c r="BF155" s="185">
        <f>IF(N155="znížená",J155,0)</f>
        <v>0</v>
      </c>
      <c r="BG155" s="185">
        <f>IF(N155="zákl. prenesená",J155,0)</f>
        <v>0</v>
      </c>
      <c r="BH155" s="185">
        <f>IF(N155="zníž. prenesená",J155,0)</f>
        <v>0</v>
      </c>
      <c r="BI155" s="185">
        <f>IF(N155="nulová",J155,0)</f>
        <v>0</v>
      </c>
      <c r="BJ155" s="18" t="s">
        <v>172</v>
      </c>
      <c r="BK155" s="185">
        <f>ROUND(I155*H155,2)</f>
        <v>0</v>
      </c>
      <c r="BL155" s="18" t="s">
        <v>171</v>
      </c>
      <c r="BM155" s="184" t="s">
        <v>217</v>
      </c>
    </row>
    <row r="156" s="2" customFormat="1" ht="24.15" customHeight="1">
      <c r="A156" s="37"/>
      <c r="B156" s="171"/>
      <c r="C156" s="172" t="s">
        <v>105</v>
      </c>
      <c r="D156" s="172" t="s">
        <v>167</v>
      </c>
      <c r="E156" s="173" t="s">
        <v>218</v>
      </c>
      <c r="F156" s="174" t="s">
        <v>219</v>
      </c>
      <c r="G156" s="175" t="s">
        <v>194</v>
      </c>
      <c r="H156" s="176">
        <v>0.28799999999999998</v>
      </c>
      <c r="I156" s="177"/>
      <c r="J156" s="178">
        <f>ROUND(I156*H156,2)</f>
        <v>0</v>
      </c>
      <c r="K156" s="179"/>
      <c r="L156" s="38"/>
      <c r="M156" s="180" t="s">
        <v>1</v>
      </c>
      <c r="N156" s="181" t="s">
        <v>40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171</v>
      </c>
      <c r="AT156" s="184" t="s">
        <v>167</v>
      </c>
      <c r="AU156" s="184" t="s">
        <v>172</v>
      </c>
      <c r="AY156" s="18" t="s">
        <v>164</v>
      </c>
      <c r="BE156" s="185">
        <f>IF(N156="základná",J156,0)</f>
        <v>0</v>
      </c>
      <c r="BF156" s="185">
        <f>IF(N156="znížená",J156,0)</f>
        <v>0</v>
      </c>
      <c r="BG156" s="185">
        <f>IF(N156="zákl. prenesená",J156,0)</f>
        <v>0</v>
      </c>
      <c r="BH156" s="185">
        <f>IF(N156="zníž. prenesená",J156,0)</f>
        <v>0</v>
      </c>
      <c r="BI156" s="185">
        <f>IF(N156="nulová",J156,0)</f>
        <v>0</v>
      </c>
      <c r="BJ156" s="18" t="s">
        <v>172</v>
      </c>
      <c r="BK156" s="185">
        <f>ROUND(I156*H156,2)</f>
        <v>0</v>
      </c>
      <c r="BL156" s="18" t="s">
        <v>171</v>
      </c>
      <c r="BM156" s="184" t="s">
        <v>220</v>
      </c>
    </row>
    <row r="157" s="13" customFormat="1">
      <c r="A157" s="13"/>
      <c r="B157" s="186"/>
      <c r="C157" s="13"/>
      <c r="D157" s="187" t="s">
        <v>174</v>
      </c>
      <c r="E157" s="13"/>
      <c r="F157" s="189" t="s">
        <v>374</v>
      </c>
      <c r="G157" s="13"/>
      <c r="H157" s="190">
        <v>0.28799999999999998</v>
      </c>
      <c r="I157" s="191"/>
      <c r="J157" s="13"/>
      <c r="K157" s="13"/>
      <c r="L157" s="186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174</v>
      </c>
      <c r="AU157" s="188" t="s">
        <v>172</v>
      </c>
      <c r="AV157" s="13" t="s">
        <v>172</v>
      </c>
      <c r="AW157" s="13" t="s">
        <v>3</v>
      </c>
      <c r="AX157" s="13" t="s">
        <v>82</v>
      </c>
      <c r="AY157" s="188" t="s">
        <v>164</v>
      </c>
    </row>
    <row r="158" s="2" customFormat="1" ht="24.15" customHeight="1">
      <c r="A158" s="37"/>
      <c r="B158" s="171"/>
      <c r="C158" s="172" t="s">
        <v>108</v>
      </c>
      <c r="D158" s="172" t="s">
        <v>167</v>
      </c>
      <c r="E158" s="173" t="s">
        <v>222</v>
      </c>
      <c r="F158" s="174" t="s">
        <v>223</v>
      </c>
      <c r="G158" s="175" t="s">
        <v>194</v>
      </c>
      <c r="H158" s="176">
        <v>0.14399999999999999</v>
      </c>
      <c r="I158" s="177"/>
      <c r="J158" s="178">
        <f>ROUND(I158*H158,2)</f>
        <v>0</v>
      </c>
      <c r="K158" s="179"/>
      <c r="L158" s="38"/>
      <c r="M158" s="180" t="s">
        <v>1</v>
      </c>
      <c r="N158" s="181" t="s">
        <v>40</v>
      </c>
      <c r="O158" s="76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171</v>
      </c>
      <c r="AT158" s="184" t="s">
        <v>167</v>
      </c>
      <c r="AU158" s="184" t="s">
        <v>172</v>
      </c>
      <c r="AY158" s="18" t="s">
        <v>164</v>
      </c>
      <c r="BE158" s="185">
        <f>IF(N158="základná",J158,0)</f>
        <v>0</v>
      </c>
      <c r="BF158" s="185">
        <f>IF(N158="znížená",J158,0)</f>
        <v>0</v>
      </c>
      <c r="BG158" s="185">
        <f>IF(N158="zákl. prenesená",J158,0)</f>
        <v>0</v>
      </c>
      <c r="BH158" s="185">
        <f>IF(N158="zníž. prenesená",J158,0)</f>
        <v>0</v>
      </c>
      <c r="BI158" s="185">
        <f>IF(N158="nulová",J158,0)</f>
        <v>0</v>
      </c>
      <c r="BJ158" s="18" t="s">
        <v>172</v>
      </c>
      <c r="BK158" s="185">
        <f>ROUND(I158*H158,2)</f>
        <v>0</v>
      </c>
      <c r="BL158" s="18" t="s">
        <v>171</v>
      </c>
      <c r="BM158" s="184" t="s">
        <v>375</v>
      </c>
    </row>
    <row r="159" s="2" customFormat="1" ht="14.4" customHeight="1">
      <c r="A159" s="37"/>
      <c r="B159" s="171"/>
      <c r="C159" s="172" t="s">
        <v>111</v>
      </c>
      <c r="D159" s="172" t="s">
        <v>167</v>
      </c>
      <c r="E159" s="173" t="s">
        <v>225</v>
      </c>
      <c r="F159" s="174" t="s">
        <v>226</v>
      </c>
      <c r="G159" s="175" t="s">
        <v>227</v>
      </c>
      <c r="H159" s="176">
        <v>0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40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171</v>
      </c>
      <c r="AT159" s="184" t="s">
        <v>167</v>
      </c>
      <c r="AU159" s="184" t="s">
        <v>172</v>
      </c>
      <c r="AY159" s="18" t="s">
        <v>164</v>
      </c>
      <c r="BE159" s="185">
        <f>IF(N159="základná",J159,0)</f>
        <v>0</v>
      </c>
      <c r="BF159" s="185">
        <f>IF(N159="znížená",J159,0)</f>
        <v>0</v>
      </c>
      <c r="BG159" s="185">
        <f>IF(N159="zákl. prenesená",J159,0)</f>
        <v>0</v>
      </c>
      <c r="BH159" s="185">
        <f>IF(N159="zníž. prenesená",J159,0)</f>
        <v>0</v>
      </c>
      <c r="BI159" s="185">
        <f>IF(N159="nulová",J159,0)</f>
        <v>0</v>
      </c>
      <c r="BJ159" s="18" t="s">
        <v>172</v>
      </c>
      <c r="BK159" s="185">
        <f>ROUND(I159*H159,2)</f>
        <v>0</v>
      </c>
      <c r="BL159" s="18" t="s">
        <v>171</v>
      </c>
      <c r="BM159" s="184" t="s">
        <v>228</v>
      </c>
    </row>
    <row r="160" s="12" customFormat="1" ht="22.8" customHeight="1">
      <c r="A160" s="12"/>
      <c r="B160" s="158"/>
      <c r="C160" s="12"/>
      <c r="D160" s="159" t="s">
        <v>73</v>
      </c>
      <c r="E160" s="169" t="s">
        <v>229</v>
      </c>
      <c r="F160" s="169" t="s">
        <v>230</v>
      </c>
      <c r="G160" s="12"/>
      <c r="H160" s="12"/>
      <c r="I160" s="161"/>
      <c r="J160" s="170">
        <f>BK160</f>
        <v>0</v>
      </c>
      <c r="K160" s="12"/>
      <c r="L160" s="158"/>
      <c r="M160" s="163"/>
      <c r="N160" s="164"/>
      <c r="O160" s="164"/>
      <c r="P160" s="165">
        <f>P161</f>
        <v>0</v>
      </c>
      <c r="Q160" s="164"/>
      <c r="R160" s="165">
        <f>R161</f>
        <v>0</v>
      </c>
      <c r="S160" s="164"/>
      <c r="T160" s="166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9" t="s">
        <v>82</v>
      </c>
      <c r="AT160" s="167" t="s">
        <v>73</v>
      </c>
      <c r="AU160" s="167" t="s">
        <v>82</v>
      </c>
      <c r="AY160" s="159" t="s">
        <v>164</v>
      </c>
      <c r="BK160" s="168">
        <f>BK161</f>
        <v>0</v>
      </c>
    </row>
    <row r="161" s="2" customFormat="1" ht="24.15" customHeight="1">
      <c r="A161" s="37"/>
      <c r="B161" s="171"/>
      <c r="C161" s="172" t="s">
        <v>114</v>
      </c>
      <c r="D161" s="172" t="s">
        <v>167</v>
      </c>
      <c r="E161" s="173" t="s">
        <v>231</v>
      </c>
      <c r="F161" s="174" t="s">
        <v>232</v>
      </c>
      <c r="G161" s="175" t="s">
        <v>194</v>
      </c>
      <c r="H161" s="176">
        <v>0.27600000000000002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40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171</v>
      </c>
      <c r="AT161" s="184" t="s">
        <v>167</v>
      </c>
      <c r="AU161" s="184" t="s">
        <v>172</v>
      </c>
      <c r="AY161" s="18" t="s">
        <v>164</v>
      </c>
      <c r="BE161" s="185">
        <f>IF(N161="základná",J161,0)</f>
        <v>0</v>
      </c>
      <c r="BF161" s="185">
        <f>IF(N161="znížená",J161,0)</f>
        <v>0</v>
      </c>
      <c r="BG161" s="185">
        <f>IF(N161="zákl. prenesená",J161,0)</f>
        <v>0</v>
      </c>
      <c r="BH161" s="185">
        <f>IF(N161="zníž. prenesená",J161,0)</f>
        <v>0</v>
      </c>
      <c r="BI161" s="185">
        <f>IF(N161="nulová",J161,0)</f>
        <v>0</v>
      </c>
      <c r="BJ161" s="18" t="s">
        <v>172</v>
      </c>
      <c r="BK161" s="185">
        <f>ROUND(I161*H161,2)</f>
        <v>0</v>
      </c>
      <c r="BL161" s="18" t="s">
        <v>171</v>
      </c>
      <c r="BM161" s="184" t="s">
        <v>233</v>
      </c>
    </row>
    <row r="162" s="12" customFormat="1" ht="25.92" customHeight="1">
      <c r="A162" s="12"/>
      <c r="B162" s="158"/>
      <c r="C162" s="12"/>
      <c r="D162" s="159" t="s">
        <v>73</v>
      </c>
      <c r="E162" s="160" t="s">
        <v>234</v>
      </c>
      <c r="F162" s="160" t="s">
        <v>235</v>
      </c>
      <c r="G162" s="12"/>
      <c r="H162" s="12"/>
      <c r="I162" s="161"/>
      <c r="J162" s="162">
        <f>BK162</f>
        <v>0</v>
      </c>
      <c r="K162" s="12"/>
      <c r="L162" s="158"/>
      <c r="M162" s="163"/>
      <c r="N162" s="164"/>
      <c r="O162" s="164"/>
      <c r="P162" s="165">
        <f>P163+P173+P178+P193+P201+P229</f>
        <v>0</v>
      </c>
      <c r="Q162" s="164"/>
      <c r="R162" s="165">
        <f>R163+R173+R178+R193+R201+R229</f>
        <v>0.24930290999999999</v>
      </c>
      <c r="S162" s="164"/>
      <c r="T162" s="166">
        <f>T163+T173+T178+T193+T201+T229</f>
        <v>0.022060000000000003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59" t="s">
        <v>172</v>
      </c>
      <c r="AT162" s="167" t="s">
        <v>73</v>
      </c>
      <c r="AU162" s="167" t="s">
        <v>74</v>
      </c>
      <c r="AY162" s="159" t="s">
        <v>164</v>
      </c>
      <c r="BK162" s="168">
        <f>BK163+BK173+BK178+BK193+BK201+BK229</f>
        <v>0</v>
      </c>
    </row>
    <row r="163" s="12" customFormat="1" ht="22.8" customHeight="1">
      <c r="A163" s="12"/>
      <c r="B163" s="158"/>
      <c r="C163" s="12"/>
      <c r="D163" s="159" t="s">
        <v>73</v>
      </c>
      <c r="E163" s="169" t="s">
        <v>236</v>
      </c>
      <c r="F163" s="169" t="s">
        <v>237</v>
      </c>
      <c r="G163" s="12"/>
      <c r="H163" s="12"/>
      <c r="I163" s="161"/>
      <c r="J163" s="170">
        <f>BK163</f>
        <v>0</v>
      </c>
      <c r="K163" s="12"/>
      <c r="L163" s="158"/>
      <c r="M163" s="163"/>
      <c r="N163" s="164"/>
      <c r="O163" s="164"/>
      <c r="P163" s="165">
        <f>SUM(P164:P172)</f>
        <v>0</v>
      </c>
      <c r="Q163" s="164"/>
      <c r="R163" s="165">
        <f>SUM(R164:R172)</f>
        <v>0.0086400000000000001</v>
      </c>
      <c r="S163" s="164"/>
      <c r="T163" s="166">
        <f>SUM(T164:T172)</f>
        <v>0.022060000000000003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172</v>
      </c>
      <c r="AT163" s="167" t="s">
        <v>73</v>
      </c>
      <c r="AU163" s="167" t="s">
        <v>82</v>
      </c>
      <c r="AY163" s="159" t="s">
        <v>164</v>
      </c>
      <c r="BK163" s="168">
        <f>SUM(BK164:BK172)</f>
        <v>0</v>
      </c>
    </row>
    <row r="164" s="2" customFormat="1" ht="24.15" customHeight="1">
      <c r="A164" s="37"/>
      <c r="B164" s="171"/>
      <c r="C164" s="172" t="s">
        <v>117</v>
      </c>
      <c r="D164" s="172" t="s">
        <v>167</v>
      </c>
      <c r="E164" s="173" t="s">
        <v>238</v>
      </c>
      <c r="F164" s="174" t="s">
        <v>239</v>
      </c>
      <c r="G164" s="175" t="s">
        <v>240</v>
      </c>
      <c r="H164" s="176">
        <v>1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40</v>
      </c>
      <c r="O164" s="76"/>
      <c r="P164" s="182">
        <f>O164*H164</f>
        <v>0</v>
      </c>
      <c r="Q164" s="182">
        <v>0</v>
      </c>
      <c r="R164" s="182">
        <f>Q164*H164</f>
        <v>0</v>
      </c>
      <c r="S164" s="182">
        <v>0.019460000000000002</v>
      </c>
      <c r="T164" s="183">
        <f>S164*H164</f>
        <v>0.019460000000000002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120</v>
      </c>
      <c r="AT164" s="184" t="s">
        <v>167</v>
      </c>
      <c r="AU164" s="184" t="s">
        <v>172</v>
      </c>
      <c r="AY164" s="18" t="s">
        <v>164</v>
      </c>
      <c r="BE164" s="185">
        <f>IF(N164="základná",J164,0)</f>
        <v>0</v>
      </c>
      <c r="BF164" s="185">
        <f>IF(N164="znížená",J164,0)</f>
        <v>0</v>
      </c>
      <c r="BG164" s="185">
        <f>IF(N164="zákl. prenesená",J164,0)</f>
        <v>0</v>
      </c>
      <c r="BH164" s="185">
        <f>IF(N164="zníž. prenesená",J164,0)</f>
        <v>0</v>
      </c>
      <c r="BI164" s="185">
        <f>IF(N164="nulová",J164,0)</f>
        <v>0</v>
      </c>
      <c r="BJ164" s="18" t="s">
        <v>172</v>
      </c>
      <c r="BK164" s="185">
        <f>ROUND(I164*H164,2)</f>
        <v>0</v>
      </c>
      <c r="BL164" s="18" t="s">
        <v>120</v>
      </c>
      <c r="BM164" s="184" t="s">
        <v>241</v>
      </c>
    </row>
    <row r="165" s="2" customFormat="1" ht="24.15" customHeight="1">
      <c r="A165" s="37"/>
      <c r="B165" s="171"/>
      <c r="C165" s="172" t="s">
        <v>120</v>
      </c>
      <c r="D165" s="172" t="s">
        <v>167</v>
      </c>
      <c r="E165" s="173" t="s">
        <v>242</v>
      </c>
      <c r="F165" s="174" t="s">
        <v>243</v>
      </c>
      <c r="G165" s="175" t="s">
        <v>227</v>
      </c>
      <c r="H165" s="176">
        <v>1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40</v>
      </c>
      <c r="O165" s="76"/>
      <c r="P165" s="182">
        <f>O165*H165</f>
        <v>0</v>
      </c>
      <c r="Q165" s="182">
        <v>0.00027999999999999998</v>
      </c>
      <c r="R165" s="182">
        <f>Q165*H165</f>
        <v>0.00027999999999999998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120</v>
      </c>
      <c r="AT165" s="184" t="s">
        <v>167</v>
      </c>
      <c r="AU165" s="184" t="s">
        <v>172</v>
      </c>
      <c r="AY165" s="18" t="s">
        <v>164</v>
      </c>
      <c r="BE165" s="185">
        <f>IF(N165="základná",J165,0)</f>
        <v>0</v>
      </c>
      <c r="BF165" s="185">
        <f>IF(N165="znížená",J165,0)</f>
        <v>0</v>
      </c>
      <c r="BG165" s="185">
        <f>IF(N165="zákl. prenesená",J165,0)</f>
        <v>0</v>
      </c>
      <c r="BH165" s="185">
        <f>IF(N165="zníž. prenesená",J165,0)</f>
        <v>0</v>
      </c>
      <c r="BI165" s="185">
        <f>IF(N165="nulová",J165,0)</f>
        <v>0</v>
      </c>
      <c r="BJ165" s="18" t="s">
        <v>172</v>
      </c>
      <c r="BK165" s="185">
        <f>ROUND(I165*H165,2)</f>
        <v>0</v>
      </c>
      <c r="BL165" s="18" t="s">
        <v>120</v>
      </c>
      <c r="BM165" s="184" t="s">
        <v>244</v>
      </c>
    </row>
    <row r="166" s="2" customFormat="1" ht="14.4" customHeight="1">
      <c r="A166" s="37"/>
      <c r="B166" s="171"/>
      <c r="C166" s="211" t="s">
        <v>123</v>
      </c>
      <c r="D166" s="211" t="s">
        <v>245</v>
      </c>
      <c r="E166" s="212" t="s">
        <v>246</v>
      </c>
      <c r="F166" s="213" t="s">
        <v>247</v>
      </c>
      <c r="G166" s="214" t="s">
        <v>227</v>
      </c>
      <c r="H166" s="215">
        <v>1</v>
      </c>
      <c r="I166" s="216"/>
      <c r="J166" s="217">
        <f>ROUND(I166*H166,2)</f>
        <v>0</v>
      </c>
      <c r="K166" s="218"/>
      <c r="L166" s="219"/>
      <c r="M166" s="220" t="s">
        <v>1</v>
      </c>
      <c r="N166" s="221" t="s">
        <v>40</v>
      </c>
      <c r="O166" s="76"/>
      <c r="P166" s="182">
        <f>O166*H166</f>
        <v>0</v>
      </c>
      <c r="Q166" s="182">
        <v>0.0061999999999999998</v>
      </c>
      <c r="R166" s="182">
        <f>Q166*H166</f>
        <v>0.0061999999999999998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248</v>
      </c>
      <c r="AT166" s="184" t="s">
        <v>245</v>
      </c>
      <c r="AU166" s="184" t="s">
        <v>172</v>
      </c>
      <c r="AY166" s="18" t="s">
        <v>164</v>
      </c>
      <c r="BE166" s="185">
        <f>IF(N166="základná",J166,0)</f>
        <v>0</v>
      </c>
      <c r="BF166" s="185">
        <f>IF(N166="znížená",J166,0)</f>
        <v>0</v>
      </c>
      <c r="BG166" s="185">
        <f>IF(N166="zákl. prenesená",J166,0)</f>
        <v>0</v>
      </c>
      <c r="BH166" s="185">
        <f>IF(N166="zníž. prenesená",J166,0)</f>
        <v>0</v>
      </c>
      <c r="BI166" s="185">
        <f>IF(N166="nulová",J166,0)</f>
        <v>0</v>
      </c>
      <c r="BJ166" s="18" t="s">
        <v>172</v>
      </c>
      <c r="BK166" s="185">
        <f>ROUND(I166*H166,2)</f>
        <v>0</v>
      </c>
      <c r="BL166" s="18" t="s">
        <v>120</v>
      </c>
      <c r="BM166" s="184" t="s">
        <v>249</v>
      </c>
    </row>
    <row r="167" s="2" customFormat="1" ht="24.15" customHeight="1">
      <c r="A167" s="37"/>
      <c r="B167" s="171"/>
      <c r="C167" s="172" t="s">
        <v>126</v>
      </c>
      <c r="D167" s="172" t="s">
        <v>167</v>
      </c>
      <c r="E167" s="173" t="s">
        <v>250</v>
      </c>
      <c r="F167" s="174" t="s">
        <v>251</v>
      </c>
      <c r="G167" s="175" t="s">
        <v>240</v>
      </c>
      <c r="H167" s="176">
        <v>1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40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0.0025999999999999999</v>
      </c>
      <c r="T167" s="183">
        <f>S167*H167</f>
        <v>0.0025999999999999999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120</v>
      </c>
      <c r="AT167" s="184" t="s">
        <v>167</v>
      </c>
      <c r="AU167" s="184" t="s">
        <v>172</v>
      </c>
      <c r="AY167" s="18" t="s">
        <v>164</v>
      </c>
      <c r="BE167" s="185">
        <f>IF(N167="základná",J167,0)</f>
        <v>0</v>
      </c>
      <c r="BF167" s="185">
        <f>IF(N167="znížená",J167,0)</f>
        <v>0</v>
      </c>
      <c r="BG167" s="185">
        <f>IF(N167="zákl. prenesená",J167,0)</f>
        <v>0</v>
      </c>
      <c r="BH167" s="185">
        <f>IF(N167="zníž. prenesená",J167,0)</f>
        <v>0</v>
      </c>
      <c r="BI167" s="185">
        <f>IF(N167="nulová",J167,0)</f>
        <v>0</v>
      </c>
      <c r="BJ167" s="18" t="s">
        <v>172</v>
      </c>
      <c r="BK167" s="185">
        <f>ROUND(I167*H167,2)</f>
        <v>0</v>
      </c>
      <c r="BL167" s="18" t="s">
        <v>120</v>
      </c>
      <c r="BM167" s="184" t="s">
        <v>252</v>
      </c>
    </row>
    <row r="168" s="2" customFormat="1" ht="14.4" customHeight="1">
      <c r="A168" s="37"/>
      <c r="B168" s="171"/>
      <c r="C168" s="172" t="s">
        <v>129</v>
      </c>
      <c r="D168" s="172" t="s">
        <v>167</v>
      </c>
      <c r="E168" s="173" t="s">
        <v>253</v>
      </c>
      <c r="F168" s="174" t="s">
        <v>254</v>
      </c>
      <c r="G168" s="175" t="s">
        <v>227</v>
      </c>
      <c r="H168" s="176">
        <v>1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40</v>
      </c>
      <c r="O168" s="76"/>
      <c r="P168" s="182">
        <f>O168*H168</f>
        <v>0</v>
      </c>
      <c r="Q168" s="182">
        <v>0</v>
      </c>
      <c r="R168" s="182">
        <f>Q168*H168</f>
        <v>0</v>
      </c>
      <c r="S168" s="182">
        <v>0</v>
      </c>
      <c r="T168" s="18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120</v>
      </c>
      <c r="AT168" s="184" t="s">
        <v>167</v>
      </c>
      <c r="AU168" s="184" t="s">
        <v>172</v>
      </c>
      <c r="AY168" s="18" t="s">
        <v>164</v>
      </c>
      <c r="BE168" s="185">
        <f>IF(N168="základná",J168,0)</f>
        <v>0</v>
      </c>
      <c r="BF168" s="185">
        <f>IF(N168="znížená",J168,0)</f>
        <v>0</v>
      </c>
      <c r="BG168" s="185">
        <f>IF(N168="zákl. prenesená",J168,0)</f>
        <v>0</v>
      </c>
      <c r="BH168" s="185">
        <f>IF(N168="zníž. prenesená",J168,0)</f>
        <v>0</v>
      </c>
      <c r="BI168" s="185">
        <f>IF(N168="nulová",J168,0)</f>
        <v>0</v>
      </c>
      <c r="BJ168" s="18" t="s">
        <v>172</v>
      </c>
      <c r="BK168" s="185">
        <f>ROUND(I168*H168,2)</f>
        <v>0</v>
      </c>
      <c r="BL168" s="18" t="s">
        <v>120</v>
      </c>
      <c r="BM168" s="184" t="s">
        <v>255</v>
      </c>
    </row>
    <row r="169" s="2" customFormat="1" ht="24.15" customHeight="1">
      <c r="A169" s="37"/>
      <c r="B169" s="171"/>
      <c r="C169" s="211" t="s">
        <v>7</v>
      </c>
      <c r="D169" s="211" t="s">
        <v>245</v>
      </c>
      <c r="E169" s="212" t="s">
        <v>256</v>
      </c>
      <c r="F169" s="213" t="s">
        <v>257</v>
      </c>
      <c r="G169" s="214" t="s">
        <v>227</v>
      </c>
      <c r="H169" s="215">
        <v>1</v>
      </c>
      <c r="I169" s="216"/>
      <c r="J169" s="217">
        <f>ROUND(I169*H169,2)</f>
        <v>0</v>
      </c>
      <c r="K169" s="218"/>
      <c r="L169" s="219"/>
      <c r="M169" s="220" t="s">
        <v>1</v>
      </c>
      <c r="N169" s="221" t="s">
        <v>40</v>
      </c>
      <c r="O169" s="76"/>
      <c r="P169" s="182">
        <f>O169*H169</f>
        <v>0</v>
      </c>
      <c r="Q169" s="182">
        <v>0.001</v>
      </c>
      <c r="R169" s="182">
        <f>Q169*H169</f>
        <v>0.001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248</v>
      </c>
      <c r="AT169" s="184" t="s">
        <v>245</v>
      </c>
      <c r="AU169" s="184" t="s">
        <v>172</v>
      </c>
      <c r="AY169" s="18" t="s">
        <v>164</v>
      </c>
      <c r="BE169" s="185">
        <f>IF(N169="základná",J169,0)</f>
        <v>0</v>
      </c>
      <c r="BF169" s="185">
        <f>IF(N169="znížená",J169,0)</f>
        <v>0</v>
      </c>
      <c r="BG169" s="185">
        <f>IF(N169="zákl. prenesená",J169,0)</f>
        <v>0</v>
      </c>
      <c r="BH169" s="185">
        <f>IF(N169="zníž. prenesená",J169,0)</f>
        <v>0</v>
      </c>
      <c r="BI169" s="185">
        <f>IF(N169="nulová",J169,0)</f>
        <v>0</v>
      </c>
      <c r="BJ169" s="18" t="s">
        <v>172</v>
      </c>
      <c r="BK169" s="185">
        <f>ROUND(I169*H169,2)</f>
        <v>0</v>
      </c>
      <c r="BL169" s="18" t="s">
        <v>120</v>
      </c>
      <c r="BM169" s="184" t="s">
        <v>258</v>
      </c>
    </row>
    <row r="170" s="2" customFormat="1" ht="24.15" customHeight="1">
      <c r="A170" s="37"/>
      <c r="B170" s="171"/>
      <c r="C170" s="172" t="s">
        <v>259</v>
      </c>
      <c r="D170" s="172" t="s">
        <v>167</v>
      </c>
      <c r="E170" s="173" t="s">
        <v>260</v>
      </c>
      <c r="F170" s="174" t="s">
        <v>261</v>
      </c>
      <c r="G170" s="175" t="s">
        <v>227</v>
      </c>
      <c r="H170" s="176">
        <v>1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40</v>
      </c>
      <c r="O170" s="76"/>
      <c r="P170" s="182">
        <f>O170*H170</f>
        <v>0</v>
      </c>
      <c r="Q170" s="182">
        <v>0</v>
      </c>
      <c r="R170" s="182">
        <f>Q170*H170</f>
        <v>0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120</v>
      </c>
      <c r="AT170" s="184" t="s">
        <v>167</v>
      </c>
      <c r="AU170" s="184" t="s">
        <v>172</v>
      </c>
      <c r="AY170" s="18" t="s">
        <v>164</v>
      </c>
      <c r="BE170" s="185">
        <f>IF(N170="základná",J170,0)</f>
        <v>0</v>
      </c>
      <c r="BF170" s="185">
        <f>IF(N170="znížená",J170,0)</f>
        <v>0</v>
      </c>
      <c r="BG170" s="185">
        <f>IF(N170="zákl. prenesená",J170,0)</f>
        <v>0</v>
      </c>
      <c r="BH170" s="185">
        <f>IF(N170="zníž. prenesená",J170,0)</f>
        <v>0</v>
      </c>
      <c r="BI170" s="185">
        <f>IF(N170="nulová",J170,0)</f>
        <v>0</v>
      </c>
      <c r="BJ170" s="18" t="s">
        <v>172</v>
      </c>
      <c r="BK170" s="185">
        <f>ROUND(I170*H170,2)</f>
        <v>0</v>
      </c>
      <c r="BL170" s="18" t="s">
        <v>120</v>
      </c>
      <c r="BM170" s="184" t="s">
        <v>262</v>
      </c>
    </row>
    <row r="171" s="2" customFormat="1" ht="24.15" customHeight="1">
      <c r="A171" s="37"/>
      <c r="B171" s="171"/>
      <c r="C171" s="211" t="s">
        <v>263</v>
      </c>
      <c r="D171" s="211" t="s">
        <v>245</v>
      </c>
      <c r="E171" s="212" t="s">
        <v>264</v>
      </c>
      <c r="F171" s="213" t="s">
        <v>265</v>
      </c>
      <c r="G171" s="214" t="s">
        <v>227</v>
      </c>
      <c r="H171" s="215">
        <v>1</v>
      </c>
      <c r="I171" s="216"/>
      <c r="J171" s="217">
        <f>ROUND(I171*H171,2)</f>
        <v>0</v>
      </c>
      <c r="K171" s="218"/>
      <c r="L171" s="219"/>
      <c r="M171" s="220" t="s">
        <v>1</v>
      </c>
      <c r="N171" s="221" t="s">
        <v>40</v>
      </c>
      <c r="O171" s="76"/>
      <c r="P171" s="182">
        <f>O171*H171</f>
        <v>0</v>
      </c>
      <c r="Q171" s="182">
        <v>0.00116</v>
      </c>
      <c r="R171" s="182">
        <f>Q171*H171</f>
        <v>0.00116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248</v>
      </c>
      <c r="AT171" s="184" t="s">
        <v>245</v>
      </c>
      <c r="AU171" s="184" t="s">
        <v>172</v>
      </c>
      <c r="AY171" s="18" t="s">
        <v>164</v>
      </c>
      <c r="BE171" s="185">
        <f>IF(N171="základná",J171,0)</f>
        <v>0</v>
      </c>
      <c r="BF171" s="185">
        <f>IF(N171="znížená",J171,0)</f>
        <v>0</v>
      </c>
      <c r="BG171" s="185">
        <f>IF(N171="zákl. prenesená",J171,0)</f>
        <v>0</v>
      </c>
      <c r="BH171" s="185">
        <f>IF(N171="zníž. prenesená",J171,0)</f>
        <v>0</v>
      </c>
      <c r="BI171" s="185">
        <f>IF(N171="nulová",J171,0)</f>
        <v>0</v>
      </c>
      <c r="BJ171" s="18" t="s">
        <v>172</v>
      </c>
      <c r="BK171" s="185">
        <f>ROUND(I171*H171,2)</f>
        <v>0</v>
      </c>
      <c r="BL171" s="18" t="s">
        <v>120</v>
      </c>
      <c r="BM171" s="184" t="s">
        <v>266</v>
      </c>
    </row>
    <row r="172" s="2" customFormat="1" ht="24.15" customHeight="1">
      <c r="A172" s="37"/>
      <c r="B172" s="171"/>
      <c r="C172" s="172" t="s">
        <v>267</v>
      </c>
      <c r="D172" s="172" t="s">
        <v>167</v>
      </c>
      <c r="E172" s="173" t="s">
        <v>268</v>
      </c>
      <c r="F172" s="174" t="s">
        <v>269</v>
      </c>
      <c r="G172" s="175" t="s">
        <v>194</v>
      </c>
      <c r="H172" s="176">
        <v>0.0089999999999999993</v>
      </c>
      <c r="I172" s="177"/>
      <c r="J172" s="178">
        <f>ROUND(I172*H172,2)</f>
        <v>0</v>
      </c>
      <c r="K172" s="179"/>
      <c r="L172" s="38"/>
      <c r="M172" s="180" t="s">
        <v>1</v>
      </c>
      <c r="N172" s="181" t="s">
        <v>40</v>
      </c>
      <c r="O172" s="76"/>
      <c r="P172" s="182">
        <f>O172*H172</f>
        <v>0</v>
      </c>
      <c r="Q172" s="182">
        <v>0</v>
      </c>
      <c r="R172" s="182">
        <f>Q172*H172</f>
        <v>0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120</v>
      </c>
      <c r="AT172" s="184" t="s">
        <v>167</v>
      </c>
      <c r="AU172" s="184" t="s">
        <v>172</v>
      </c>
      <c r="AY172" s="18" t="s">
        <v>164</v>
      </c>
      <c r="BE172" s="185">
        <f>IF(N172="základná",J172,0)</f>
        <v>0</v>
      </c>
      <c r="BF172" s="185">
        <f>IF(N172="znížená",J172,0)</f>
        <v>0</v>
      </c>
      <c r="BG172" s="185">
        <f>IF(N172="zákl. prenesená",J172,0)</f>
        <v>0</v>
      </c>
      <c r="BH172" s="185">
        <f>IF(N172="zníž. prenesená",J172,0)</f>
        <v>0</v>
      </c>
      <c r="BI172" s="185">
        <f>IF(N172="nulová",J172,0)</f>
        <v>0</v>
      </c>
      <c r="BJ172" s="18" t="s">
        <v>172</v>
      </c>
      <c r="BK172" s="185">
        <f>ROUND(I172*H172,2)</f>
        <v>0</v>
      </c>
      <c r="BL172" s="18" t="s">
        <v>120</v>
      </c>
      <c r="BM172" s="184" t="s">
        <v>270</v>
      </c>
    </row>
    <row r="173" s="12" customFormat="1" ht="22.8" customHeight="1">
      <c r="A173" s="12"/>
      <c r="B173" s="158"/>
      <c r="C173" s="12"/>
      <c r="D173" s="159" t="s">
        <v>73</v>
      </c>
      <c r="E173" s="169" t="s">
        <v>376</v>
      </c>
      <c r="F173" s="169" t="s">
        <v>377</v>
      </c>
      <c r="G173" s="12"/>
      <c r="H173" s="12"/>
      <c r="I173" s="161"/>
      <c r="J173" s="170">
        <f>BK173</f>
        <v>0</v>
      </c>
      <c r="K173" s="12"/>
      <c r="L173" s="158"/>
      <c r="M173" s="163"/>
      <c r="N173" s="164"/>
      <c r="O173" s="164"/>
      <c r="P173" s="165">
        <f>SUM(P174:P177)</f>
        <v>0</v>
      </c>
      <c r="Q173" s="164"/>
      <c r="R173" s="165">
        <f>SUM(R174:R177)</f>
        <v>0</v>
      </c>
      <c r="S173" s="164"/>
      <c r="T173" s="166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59" t="s">
        <v>172</v>
      </c>
      <c r="AT173" s="167" t="s">
        <v>73</v>
      </c>
      <c r="AU173" s="167" t="s">
        <v>82</v>
      </c>
      <c r="AY173" s="159" t="s">
        <v>164</v>
      </c>
      <c r="BK173" s="168">
        <f>SUM(BK174:BK177)</f>
        <v>0</v>
      </c>
    </row>
    <row r="174" s="2" customFormat="1" ht="24.15" customHeight="1">
      <c r="A174" s="37"/>
      <c r="B174" s="171"/>
      <c r="C174" s="172" t="s">
        <v>273</v>
      </c>
      <c r="D174" s="172" t="s">
        <v>167</v>
      </c>
      <c r="E174" s="173" t="s">
        <v>378</v>
      </c>
      <c r="F174" s="174" t="s">
        <v>379</v>
      </c>
      <c r="G174" s="175" t="s">
        <v>170</v>
      </c>
      <c r="H174" s="176">
        <v>10.08</v>
      </c>
      <c r="I174" s="177"/>
      <c r="J174" s="178">
        <f>ROUND(I174*H174,2)</f>
        <v>0</v>
      </c>
      <c r="K174" s="179"/>
      <c r="L174" s="38"/>
      <c r="M174" s="180" t="s">
        <v>1</v>
      </c>
      <c r="N174" s="181" t="s">
        <v>40</v>
      </c>
      <c r="O174" s="76"/>
      <c r="P174" s="182">
        <f>O174*H174</f>
        <v>0</v>
      </c>
      <c r="Q174" s="182">
        <v>0</v>
      </c>
      <c r="R174" s="182">
        <f>Q174*H174</f>
        <v>0</v>
      </c>
      <c r="S174" s="182">
        <v>0</v>
      </c>
      <c r="T174" s="18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4" t="s">
        <v>120</v>
      </c>
      <c r="AT174" s="184" t="s">
        <v>167</v>
      </c>
      <c r="AU174" s="184" t="s">
        <v>172</v>
      </c>
      <c r="AY174" s="18" t="s">
        <v>164</v>
      </c>
      <c r="BE174" s="185">
        <f>IF(N174="základná",J174,0)</f>
        <v>0</v>
      </c>
      <c r="BF174" s="185">
        <f>IF(N174="znížená",J174,0)</f>
        <v>0</v>
      </c>
      <c r="BG174" s="185">
        <f>IF(N174="zákl. prenesená",J174,0)</f>
        <v>0</v>
      </c>
      <c r="BH174" s="185">
        <f>IF(N174="zníž. prenesená",J174,0)</f>
        <v>0</v>
      </c>
      <c r="BI174" s="185">
        <f>IF(N174="nulová",J174,0)</f>
        <v>0</v>
      </c>
      <c r="BJ174" s="18" t="s">
        <v>172</v>
      </c>
      <c r="BK174" s="185">
        <f>ROUND(I174*H174,2)</f>
        <v>0</v>
      </c>
      <c r="BL174" s="18" t="s">
        <v>120</v>
      </c>
      <c r="BM174" s="184" t="s">
        <v>429</v>
      </c>
    </row>
    <row r="175" s="13" customFormat="1">
      <c r="A175" s="13"/>
      <c r="B175" s="186"/>
      <c r="C175" s="13"/>
      <c r="D175" s="187" t="s">
        <v>174</v>
      </c>
      <c r="E175" s="188" t="s">
        <v>1</v>
      </c>
      <c r="F175" s="189" t="s">
        <v>430</v>
      </c>
      <c r="G175" s="13"/>
      <c r="H175" s="190">
        <v>10.08</v>
      </c>
      <c r="I175" s="191"/>
      <c r="J175" s="13"/>
      <c r="K175" s="13"/>
      <c r="L175" s="186"/>
      <c r="M175" s="192"/>
      <c r="N175" s="193"/>
      <c r="O175" s="193"/>
      <c r="P175" s="193"/>
      <c r="Q175" s="193"/>
      <c r="R175" s="193"/>
      <c r="S175" s="193"/>
      <c r="T175" s="19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8" t="s">
        <v>174</v>
      </c>
      <c r="AU175" s="188" t="s">
        <v>172</v>
      </c>
      <c r="AV175" s="13" t="s">
        <v>172</v>
      </c>
      <c r="AW175" s="13" t="s">
        <v>30</v>
      </c>
      <c r="AX175" s="13" t="s">
        <v>74</v>
      </c>
      <c r="AY175" s="188" t="s">
        <v>164</v>
      </c>
    </row>
    <row r="176" s="14" customFormat="1">
      <c r="A176" s="14"/>
      <c r="B176" s="195"/>
      <c r="C176" s="14"/>
      <c r="D176" s="187" t="s">
        <v>174</v>
      </c>
      <c r="E176" s="196" t="s">
        <v>1</v>
      </c>
      <c r="F176" s="197" t="s">
        <v>323</v>
      </c>
      <c r="G176" s="14"/>
      <c r="H176" s="198">
        <v>10.08</v>
      </c>
      <c r="I176" s="199"/>
      <c r="J176" s="14"/>
      <c r="K176" s="14"/>
      <c r="L176" s="195"/>
      <c r="M176" s="200"/>
      <c r="N176" s="201"/>
      <c r="O176" s="201"/>
      <c r="P176" s="201"/>
      <c r="Q176" s="201"/>
      <c r="R176" s="201"/>
      <c r="S176" s="201"/>
      <c r="T176" s="20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6" t="s">
        <v>174</v>
      </c>
      <c r="AU176" s="196" t="s">
        <v>172</v>
      </c>
      <c r="AV176" s="14" t="s">
        <v>177</v>
      </c>
      <c r="AW176" s="14" t="s">
        <v>30</v>
      </c>
      <c r="AX176" s="14" t="s">
        <v>74</v>
      </c>
      <c r="AY176" s="196" t="s">
        <v>164</v>
      </c>
    </row>
    <row r="177" s="15" customFormat="1">
      <c r="A177" s="15"/>
      <c r="B177" s="203"/>
      <c r="C177" s="15"/>
      <c r="D177" s="187" t="s">
        <v>174</v>
      </c>
      <c r="E177" s="204" t="s">
        <v>1</v>
      </c>
      <c r="F177" s="205" t="s">
        <v>178</v>
      </c>
      <c r="G177" s="15"/>
      <c r="H177" s="206">
        <v>10.08</v>
      </c>
      <c r="I177" s="207"/>
      <c r="J177" s="15"/>
      <c r="K177" s="15"/>
      <c r="L177" s="203"/>
      <c r="M177" s="208"/>
      <c r="N177" s="209"/>
      <c r="O177" s="209"/>
      <c r="P177" s="209"/>
      <c r="Q177" s="209"/>
      <c r="R177" s="209"/>
      <c r="S177" s="209"/>
      <c r="T177" s="21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4" t="s">
        <v>174</v>
      </c>
      <c r="AU177" s="204" t="s">
        <v>172</v>
      </c>
      <c r="AV177" s="15" t="s">
        <v>171</v>
      </c>
      <c r="AW177" s="15" t="s">
        <v>30</v>
      </c>
      <c r="AX177" s="15" t="s">
        <v>82</v>
      </c>
      <c r="AY177" s="204" t="s">
        <v>164</v>
      </c>
    </row>
    <row r="178" s="12" customFormat="1" ht="22.8" customHeight="1">
      <c r="A178" s="12"/>
      <c r="B178" s="158"/>
      <c r="C178" s="12"/>
      <c r="D178" s="159" t="s">
        <v>73</v>
      </c>
      <c r="E178" s="169" t="s">
        <v>271</v>
      </c>
      <c r="F178" s="169" t="s">
        <v>272</v>
      </c>
      <c r="G178" s="12"/>
      <c r="H178" s="12"/>
      <c r="I178" s="161"/>
      <c r="J178" s="170">
        <f>BK178</f>
        <v>0</v>
      </c>
      <c r="K178" s="12"/>
      <c r="L178" s="158"/>
      <c r="M178" s="163"/>
      <c r="N178" s="164"/>
      <c r="O178" s="164"/>
      <c r="P178" s="165">
        <f>SUM(P179:P192)</f>
        <v>0</v>
      </c>
      <c r="Q178" s="164"/>
      <c r="R178" s="165">
        <f>SUM(R179:R192)</f>
        <v>0.14802895999999999</v>
      </c>
      <c r="S178" s="164"/>
      <c r="T178" s="166">
        <f>SUM(T179:T192)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59" t="s">
        <v>172</v>
      </c>
      <c r="AT178" s="167" t="s">
        <v>73</v>
      </c>
      <c r="AU178" s="167" t="s">
        <v>82</v>
      </c>
      <c r="AY178" s="159" t="s">
        <v>164</v>
      </c>
      <c r="BK178" s="168">
        <f>SUM(BK179:BK192)</f>
        <v>0</v>
      </c>
    </row>
    <row r="179" s="2" customFormat="1" ht="14.4" customHeight="1">
      <c r="A179" s="37"/>
      <c r="B179" s="171"/>
      <c r="C179" s="172" t="s">
        <v>282</v>
      </c>
      <c r="D179" s="172" t="s">
        <v>167</v>
      </c>
      <c r="E179" s="173" t="s">
        <v>274</v>
      </c>
      <c r="F179" s="174" t="s">
        <v>275</v>
      </c>
      <c r="G179" s="175" t="s">
        <v>276</v>
      </c>
      <c r="H179" s="176">
        <v>25.693999999999999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40</v>
      </c>
      <c r="O179" s="76"/>
      <c r="P179" s="182">
        <f>O179*H179</f>
        <v>0</v>
      </c>
      <c r="Q179" s="182">
        <v>4.0000000000000003E-05</v>
      </c>
      <c r="R179" s="182">
        <f>Q179*H179</f>
        <v>0.00102776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120</v>
      </c>
      <c r="AT179" s="184" t="s">
        <v>167</v>
      </c>
      <c r="AU179" s="184" t="s">
        <v>172</v>
      </c>
      <c r="AY179" s="18" t="s">
        <v>164</v>
      </c>
      <c r="BE179" s="185">
        <f>IF(N179="základná",J179,0)</f>
        <v>0</v>
      </c>
      <c r="BF179" s="185">
        <f>IF(N179="znížená",J179,0)</f>
        <v>0</v>
      </c>
      <c r="BG179" s="185">
        <f>IF(N179="zákl. prenesená",J179,0)</f>
        <v>0</v>
      </c>
      <c r="BH179" s="185">
        <f>IF(N179="zníž. prenesená",J179,0)</f>
        <v>0</v>
      </c>
      <c r="BI179" s="185">
        <f>IF(N179="nulová",J179,0)</f>
        <v>0</v>
      </c>
      <c r="BJ179" s="18" t="s">
        <v>172</v>
      </c>
      <c r="BK179" s="185">
        <f>ROUND(I179*H179,2)</f>
        <v>0</v>
      </c>
      <c r="BL179" s="18" t="s">
        <v>120</v>
      </c>
      <c r="BM179" s="184" t="s">
        <v>277</v>
      </c>
    </row>
    <row r="180" s="13" customFormat="1">
      <c r="A180" s="13"/>
      <c r="B180" s="186"/>
      <c r="C180" s="13"/>
      <c r="D180" s="187" t="s">
        <v>174</v>
      </c>
      <c r="E180" s="188" t="s">
        <v>1</v>
      </c>
      <c r="F180" s="189" t="s">
        <v>431</v>
      </c>
      <c r="G180" s="13"/>
      <c r="H180" s="190">
        <v>24.794</v>
      </c>
      <c r="I180" s="191"/>
      <c r="J180" s="13"/>
      <c r="K180" s="13"/>
      <c r="L180" s="186"/>
      <c r="M180" s="192"/>
      <c r="N180" s="193"/>
      <c r="O180" s="193"/>
      <c r="P180" s="193"/>
      <c r="Q180" s="193"/>
      <c r="R180" s="193"/>
      <c r="S180" s="193"/>
      <c r="T180" s="19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8" t="s">
        <v>174</v>
      </c>
      <c r="AU180" s="188" t="s">
        <v>172</v>
      </c>
      <c r="AV180" s="13" t="s">
        <v>172</v>
      </c>
      <c r="AW180" s="13" t="s">
        <v>30</v>
      </c>
      <c r="AX180" s="13" t="s">
        <v>74</v>
      </c>
      <c r="AY180" s="188" t="s">
        <v>164</v>
      </c>
    </row>
    <row r="181" s="13" customFormat="1">
      <c r="A181" s="13"/>
      <c r="B181" s="186"/>
      <c r="C181" s="13"/>
      <c r="D181" s="187" t="s">
        <v>174</v>
      </c>
      <c r="E181" s="188" t="s">
        <v>1</v>
      </c>
      <c r="F181" s="189" t="s">
        <v>279</v>
      </c>
      <c r="G181" s="13"/>
      <c r="H181" s="190">
        <v>0.80000000000000004</v>
      </c>
      <c r="I181" s="191"/>
      <c r="J181" s="13"/>
      <c r="K181" s="13"/>
      <c r="L181" s="186"/>
      <c r="M181" s="192"/>
      <c r="N181" s="193"/>
      <c r="O181" s="193"/>
      <c r="P181" s="193"/>
      <c r="Q181" s="193"/>
      <c r="R181" s="193"/>
      <c r="S181" s="193"/>
      <c r="T181" s="19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8" t="s">
        <v>174</v>
      </c>
      <c r="AU181" s="188" t="s">
        <v>172</v>
      </c>
      <c r="AV181" s="13" t="s">
        <v>172</v>
      </c>
      <c r="AW181" s="13" t="s">
        <v>30</v>
      </c>
      <c r="AX181" s="13" t="s">
        <v>74</v>
      </c>
      <c r="AY181" s="188" t="s">
        <v>164</v>
      </c>
    </row>
    <row r="182" s="13" customFormat="1">
      <c r="A182" s="13"/>
      <c r="B182" s="186"/>
      <c r="C182" s="13"/>
      <c r="D182" s="187" t="s">
        <v>174</v>
      </c>
      <c r="E182" s="188" t="s">
        <v>1</v>
      </c>
      <c r="F182" s="189" t="s">
        <v>432</v>
      </c>
      <c r="G182" s="13"/>
      <c r="H182" s="190">
        <v>1</v>
      </c>
      <c r="I182" s="191"/>
      <c r="J182" s="13"/>
      <c r="K182" s="13"/>
      <c r="L182" s="186"/>
      <c r="M182" s="192"/>
      <c r="N182" s="193"/>
      <c r="O182" s="193"/>
      <c r="P182" s="193"/>
      <c r="Q182" s="193"/>
      <c r="R182" s="193"/>
      <c r="S182" s="193"/>
      <c r="T182" s="19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8" t="s">
        <v>174</v>
      </c>
      <c r="AU182" s="188" t="s">
        <v>172</v>
      </c>
      <c r="AV182" s="13" t="s">
        <v>172</v>
      </c>
      <c r="AW182" s="13" t="s">
        <v>30</v>
      </c>
      <c r="AX182" s="13" t="s">
        <v>74</v>
      </c>
      <c r="AY182" s="188" t="s">
        <v>164</v>
      </c>
    </row>
    <row r="183" s="13" customFormat="1">
      <c r="A183" s="13"/>
      <c r="B183" s="186"/>
      <c r="C183" s="13"/>
      <c r="D183" s="187" t="s">
        <v>174</v>
      </c>
      <c r="E183" s="188" t="s">
        <v>1</v>
      </c>
      <c r="F183" s="189" t="s">
        <v>281</v>
      </c>
      <c r="G183" s="13"/>
      <c r="H183" s="190">
        <v>-0.90000000000000002</v>
      </c>
      <c r="I183" s="191"/>
      <c r="J183" s="13"/>
      <c r="K183" s="13"/>
      <c r="L183" s="186"/>
      <c r="M183" s="192"/>
      <c r="N183" s="193"/>
      <c r="O183" s="193"/>
      <c r="P183" s="193"/>
      <c r="Q183" s="193"/>
      <c r="R183" s="193"/>
      <c r="S183" s="193"/>
      <c r="T183" s="19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174</v>
      </c>
      <c r="AU183" s="188" t="s">
        <v>172</v>
      </c>
      <c r="AV183" s="13" t="s">
        <v>172</v>
      </c>
      <c r="AW183" s="13" t="s">
        <v>30</v>
      </c>
      <c r="AX183" s="13" t="s">
        <v>74</v>
      </c>
      <c r="AY183" s="188" t="s">
        <v>164</v>
      </c>
    </row>
    <row r="184" s="14" customFormat="1">
      <c r="A184" s="14"/>
      <c r="B184" s="195"/>
      <c r="C184" s="14"/>
      <c r="D184" s="187" t="s">
        <v>174</v>
      </c>
      <c r="E184" s="196" t="s">
        <v>1</v>
      </c>
      <c r="F184" s="197" t="s">
        <v>176</v>
      </c>
      <c r="G184" s="14"/>
      <c r="H184" s="198">
        <v>25.694000000000003</v>
      </c>
      <c r="I184" s="199"/>
      <c r="J184" s="14"/>
      <c r="K184" s="14"/>
      <c r="L184" s="195"/>
      <c r="M184" s="200"/>
      <c r="N184" s="201"/>
      <c r="O184" s="201"/>
      <c r="P184" s="201"/>
      <c r="Q184" s="201"/>
      <c r="R184" s="201"/>
      <c r="S184" s="201"/>
      <c r="T184" s="20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6" t="s">
        <v>174</v>
      </c>
      <c r="AU184" s="196" t="s">
        <v>172</v>
      </c>
      <c r="AV184" s="14" t="s">
        <v>177</v>
      </c>
      <c r="AW184" s="14" t="s">
        <v>30</v>
      </c>
      <c r="AX184" s="14" t="s">
        <v>74</v>
      </c>
      <c r="AY184" s="196" t="s">
        <v>164</v>
      </c>
    </row>
    <row r="185" s="15" customFormat="1">
      <c r="A185" s="15"/>
      <c r="B185" s="203"/>
      <c r="C185" s="15"/>
      <c r="D185" s="187" t="s">
        <v>174</v>
      </c>
      <c r="E185" s="204" t="s">
        <v>1</v>
      </c>
      <c r="F185" s="205" t="s">
        <v>178</v>
      </c>
      <c r="G185" s="15"/>
      <c r="H185" s="206">
        <v>25.694000000000003</v>
      </c>
      <c r="I185" s="207"/>
      <c r="J185" s="15"/>
      <c r="K185" s="15"/>
      <c r="L185" s="203"/>
      <c r="M185" s="208"/>
      <c r="N185" s="209"/>
      <c r="O185" s="209"/>
      <c r="P185" s="209"/>
      <c r="Q185" s="209"/>
      <c r="R185" s="209"/>
      <c r="S185" s="209"/>
      <c r="T185" s="21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4" t="s">
        <v>174</v>
      </c>
      <c r="AU185" s="204" t="s">
        <v>172</v>
      </c>
      <c r="AV185" s="15" t="s">
        <v>171</v>
      </c>
      <c r="AW185" s="15" t="s">
        <v>30</v>
      </c>
      <c r="AX185" s="15" t="s">
        <v>82</v>
      </c>
      <c r="AY185" s="204" t="s">
        <v>164</v>
      </c>
    </row>
    <row r="186" s="2" customFormat="1" ht="14.4" customHeight="1">
      <c r="A186" s="37"/>
      <c r="B186" s="171"/>
      <c r="C186" s="211" t="s">
        <v>287</v>
      </c>
      <c r="D186" s="211" t="s">
        <v>245</v>
      </c>
      <c r="E186" s="212" t="s">
        <v>283</v>
      </c>
      <c r="F186" s="213" t="s">
        <v>284</v>
      </c>
      <c r="G186" s="214" t="s">
        <v>170</v>
      </c>
      <c r="H186" s="215">
        <v>2.621</v>
      </c>
      <c r="I186" s="216"/>
      <c r="J186" s="217">
        <f>ROUND(I186*H186,2)</f>
        <v>0</v>
      </c>
      <c r="K186" s="218"/>
      <c r="L186" s="219"/>
      <c r="M186" s="220" t="s">
        <v>1</v>
      </c>
      <c r="N186" s="221" t="s">
        <v>40</v>
      </c>
      <c r="O186" s="76"/>
      <c r="P186" s="182">
        <f>O186*H186</f>
        <v>0</v>
      </c>
      <c r="Q186" s="182">
        <v>0.0030000000000000001</v>
      </c>
      <c r="R186" s="182">
        <f>Q186*H186</f>
        <v>0.0078630000000000002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248</v>
      </c>
      <c r="AT186" s="184" t="s">
        <v>245</v>
      </c>
      <c r="AU186" s="184" t="s">
        <v>172</v>
      </c>
      <c r="AY186" s="18" t="s">
        <v>164</v>
      </c>
      <c r="BE186" s="185">
        <f>IF(N186="základná",J186,0)</f>
        <v>0</v>
      </c>
      <c r="BF186" s="185">
        <f>IF(N186="znížená",J186,0)</f>
        <v>0</v>
      </c>
      <c r="BG186" s="185">
        <f>IF(N186="zákl. prenesená",J186,0)</f>
        <v>0</v>
      </c>
      <c r="BH186" s="185">
        <f>IF(N186="zníž. prenesená",J186,0)</f>
        <v>0</v>
      </c>
      <c r="BI186" s="185">
        <f>IF(N186="nulová",J186,0)</f>
        <v>0</v>
      </c>
      <c r="BJ186" s="18" t="s">
        <v>172</v>
      </c>
      <c r="BK186" s="185">
        <f>ROUND(I186*H186,2)</f>
        <v>0</v>
      </c>
      <c r="BL186" s="18" t="s">
        <v>120</v>
      </c>
      <c r="BM186" s="184" t="s">
        <v>285</v>
      </c>
    </row>
    <row r="187" s="13" customFormat="1">
      <c r="A187" s="13"/>
      <c r="B187" s="186"/>
      <c r="C187" s="13"/>
      <c r="D187" s="187" t="s">
        <v>174</v>
      </c>
      <c r="E187" s="13"/>
      <c r="F187" s="189" t="s">
        <v>433</v>
      </c>
      <c r="G187" s="13"/>
      <c r="H187" s="190">
        <v>2.621</v>
      </c>
      <c r="I187" s="191"/>
      <c r="J187" s="13"/>
      <c r="K187" s="13"/>
      <c r="L187" s="186"/>
      <c r="M187" s="192"/>
      <c r="N187" s="193"/>
      <c r="O187" s="193"/>
      <c r="P187" s="193"/>
      <c r="Q187" s="193"/>
      <c r="R187" s="193"/>
      <c r="S187" s="193"/>
      <c r="T187" s="19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8" t="s">
        <v>174</v>
      </c>
      <c r="AU187" s="188" t="s">
        <v>172</v>
      </c>
      <c r="AV187" s="13" t="s">
        <v>172</v>
      </c>
      <c r="AW187" s="13" t="s">
        <v>3</v>
      </c>
      <c r="AX187" s="13" t="s">
        <v>82</v>
      </c>
      <c r="AY187" s="188" t="s">
        <v>164</v>
      </c>
    </row>
    <row r="188" s="2" customFormat="1" ht="24.15" customHeight="1">
      <c r="A188" s="37"/>
      <c r="B188" s="171"/>
      <c r="C188" s="172" t="s">
        <v>291</v>
      </c>
      <c r="D188" s="172" t="s">
        <v>167</v>
      </c>
      <c r="E188" s="173" t="s">
        <v>288</v>
      </c>
      <c r="F188" s="174" t="s">
        <v>289</v>
      </c>
      <c r="G188" s="175" t="s">
        <v>170</v>
      </c>
      <c r="H188" s="176">
        <v>41.043999999999997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40</v>
      </c>
      <c r="O188" s="76"/>
      <c r="P188" s="182">
        <f>O188*H188</f>
        <v>0</v>
      </c>
      <c r="Q188" s="182">
        <v>0.00029999999999999997</v>
      </c>
      <c r="R188" s="182">
        <f>Q188*H188</f>
        <v>0.012313199999999998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120</v>
      </c>
      <c r="AT188" s="184" t="s">
        <v>167</v>
      </c>
      <c r="AU188" s="184" t="s">
        <v>172</v>
      </c>
      <c r="AY188" s="18" t="s">
        <v>164</v>
      </c>
      <c r="BE188" s="185">
        <f>IF(N188="základná",J188,0)</f>
        <v>0</v>
      </c>
      <c r="BF188" s="185">
        <f>IF(N188="znížená",J188,0)</f>
        <v>0</v>
      </c>
      <c r="BG188" s="185">
        <f>IF(N188="zákl. prenesená",J188,0)</f>
        <v>0</v>
      </c>
      <c r="BH188" s="185">
        <f>IF(N188="zníž. prenesená",J188,0)</f>
        <v>0</v>
      </c>
      <c r="BI188" s="185">
        <f>IF(N188="nulová",J188,0)</f>
        <v>0</v>
      </c>
      <c r="BJ188" s="18" t="s">
        <v>172</v>
      </c>
      <c r="BK188" s="185">
        <f>ROUND(I188*H188,2)</f>
        <v>0</v>
      </c>
      <c r="BL188" s="18" t="s">
        <v>120</v>
      </c>
      <c r="BM188" s="184" t="s">
        <v>290</v>
      </c>
    </row>
    <row r="189" s="2" customFormat="1" ht="14.4" customHeight="1">
      <c r="A189" s="37"/>
      <c r="B189" s="171"/>
      <c r="C189" s="211" t="s">
        <v>294</v>
      </c>
      <c r="D189" s="211" t="s">
        <v>245</v>
      </c>
      <c r="E189" s="212" t="s">
        <v>283</v>
      </c>
      <c r="F189" s="213" t="s">
        <v>284</v>
      </c>
      <c r="G189" s="214" t="s">
        <v>170</v>
      </c>
      <c r="H189" s="215">
        <v>42.274999999999999</v>
      </c>
      <c r="I189" s="216"/>
      <c r="J189" s="217">
        <f>ROUND(I189*H189,2)</f>
        <v>0</v>
      </c>
      <c r="K189" s="218"/>
      <c r="L189" s="219"/>
      <c r="M189" s="220" t="s">
        <v>1</v>
      </c>
      <c r="N189" s="221" t="s">
        <v>40</v>
      </c>
      <c r="O189" s="76"/>
      <c r="P189" s="182">
        <f>O189*H189</f>
        <v>0</v>
      </c>
      <c r="Q189" s="182">
        <v>0.0030000000000000001</v>
      </c>
      <c r="R189" s="182">
        <f>Q189*H189</f>
        <v>0.12682499999999999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248</v>
      </c>
      <c r="AT189" s="184" t="s">
        <v>245</v>
      </c>
      <c r="AU189" s="184" t="s">
        <v>172</v>
      </c>
      <c r="AY189" s="18" t="s">
        <v>164</v>
      </c>
      <c r="BE189" s="185">
        <f>IF(N189="základná",J189,0)</f>
        <v>0</v>
      </c>
      <c r="BF189" s="185">
        <f>IF(N189="znížená",J189,0)</f>
        <v>0</v>
      </c>
      <c r="BG189" s="185">
        <f>IF(N189="zákl. prenesená",J189,0)</f>
        <v>0</v>
      </c>
      <c r="BH189" s="185">
        <f>IF(N189="zníž. prenesená",J189,0)</f>
        <v>0</v>
      </c>
      <c r="BI189" s="185">
        <f>IF(N189="nulová",J189,0)</f>
        <v>0</v>
      </c>
      <c r="BJ189" s="18" t="s">
        <v>172</v>
      </c>
      <c r="BK189" s="185">
        <f>ROUND(I189*H189,2)</f>
        <v>0</v>
      </c>
      <c r="BL189" s="18" t="s">
        <v>120</v>
      </c>
      <c r="BM189" s="184" t="s">
        <v>292</v>
      </c>
    </row>
    <row r="190" s="13" customFormat="1">
      <c r="A190" s="13"/>
      <c r="B190" s="186"/>
      <c r="C190" s="13"/>
      <c r="D190" s="187" t="s">
        <v>174</v>
      </c>
      <c r="E190" s="13"/>
      <c r="F190" s="189" t="s">
        <v>434</v>
      </c>
      <c r="G190" s="13"/>
      <c r="H190" s="190">
        <v>42.274999999999999</v>
      </c>
      <c r="I190" s="191"/>
      <c r="J190" s="13"/>
      <c r="K190" s="13"/>
      <c r="L190" s="186"/>
      <c r="M190" s="192"/>
      <c r="N190" s="193"/>
      <c r="O190" s="193"/>
      <c r="P190" s="193"/>
      <c r="Q190" s="193"/>
      <c r="R190" s="193"/>
      <c r="S190" s="193"/>
      <c r="T190" s="19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8" t="s">
        <v>174</v>
      </c>
      <c r="AU190" s="188" t="s">
        <v>172</v>
      </c>
      <c r="AV190" s="13" t="s">
        <v>172</v>
      </c>
      <c r="AW190" s="13" t="s">
        <v>3</v>
      </c>
      <c r="AX190" s="13" t="s">
        <v>82</v>
      </c>
      <c r="AY190" s="188" t="s">
        <v>164</v>
      </c>
    </row>
    <row r="191" s="2" customFormat="1" ht="14.4" customHeight="1">
      <c r="A191" s="37"/>
      <c r="B191" s="171"/>
      <c r="C191" s="172" t="s">
        <v>298</v>
      </c>
      <c r="D191" s="172" t="s">
        <v>167</v>
      </c>
      <c r="E191" s="173" t="s">
        <v>295</v>
      </c>
      <c r="F191" s="174" t="s">
        <v>296</v>
      </c>
      <c r="G191" s="175" t="s">
        <v>170</v>
      </c>
      <c r="H191" s="176">
        <v>41.043999999999997</v>
      </c>
      <c r="I191" s="177"/>
      <c r="J191" s="178">
        <f>ROUND(I191*H191,2)</f>
        <v>0</v>
      </c>
      <c r="K191" s="179"/>
      <c r="L191" s="38"/>
      <c r="M191" s="180" t="s">
        <v>1</v>
      </c>
      <c r="N191" s="181" t="s">
        <v>40</v>
      </c>
      <c r="O191" s="76"/>
      <c r="P191" s="182">
        <f>O191*H191</f>
        <v>0</v>
      </c>
      <c r="Q191" s="182">
        <v>0</v>
      </c>
      <c r="R191" s="182">
        <f>Q191*H191</f>
        <v>0</v>
      </c>
      <c r="S191" s="182">
        <v>0</v>
      </c>
      <c r="T191" s="18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4" t="s">
        <v>120</v>
      </c>
      <c r="AT191" s="184" t="s">
        <v>167</v>
      </c>
      <c r="AU191" s="184" t="s">
        <v>172</v>
      </c>
      <c r="AY191" s="18" t="s">
        <v>164</v>
      </c>
      <c r="BE191" s="185">
        <f>IF(N191="základná",J191,0)</f>
        <v>0</v>
      </c>
      <c r="BF191" s="185">
        <f>IF(N191="znížená",J191,0)</f>
        <v>0</v>
      </c>
      <c r="BG191" s="185">
        <f>IF(N191="zákl. prenesená",J191,0)</f>
        <v>0</v>
      </c>
      <c r="BH191" s="185">
        <f>IF(N191="zníž. prenesená",J191,0)</f>
        <v>0</v>
      </c>
      <c r="BI191" s="185">
        <f>IF(N191="nulová",J191,0)</f>
        <v>0</v>
      </c>
      <c r="BJ191" s="18" t="s">
        <v>172</v>
      </c>
      <c r="BK191" s="185">
        <f>ROUND(I191*H191,2)</f>
        <v>0</v>
      </c>
      <c r="BL191" s="18" t="s">
        <v>120</v>
      </c>
      <c r="BM191" s="184" t="s">
        <v>297</v>
      </c>
    </row>
    <row r="192" s="2" customFormat="1" ht="24.15" customHeight="1">
      <c r="A192" s="37"/>
      <c r="B192" s="171"/>
      <c r="C192" s="172" t="s">
        <v>304</v>
      </c>
      <c r="D192" s="172" t="s">
        <v>167</v>
      </c>
      <c r="E192" s="173" t="s">
        <v>299</v>
      </c>
      <c r="F192" s="174" t="s">
        <v>300</v>
      </c>
      <c r="G192" s="175" t="s">
        <v>194</v>
      </c>
      <c r="H192" s="176">
        <v>0.14799999999999999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40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120</v>
      </c>
      <c r="AT192" s="184" t="s">
        <v>167</v>
      </c>
      <c r="AU192" s="184" t="s">
        <v>172</v>
      </c>
      <c r="AY192" s="18" t="s">
        <v>164</v>
      </c>
      <c r="BE192" s="185">
        <f>IF(N192="základná",J192,0)</f>
        <v>0</v>
      </c>
      <c r="BF192" s="185">
        <f>IF(N192="znížená",J192,0)</f>
        <v>0</v>
      </c>
      <c r="BG192" s="185">
        <f>IF(N192="zákl. prenesená",J192,0)</f>
        <v>0</v>
      </c>
      <c r="BH192" s="185">
        <f>IF(N192="zníž. prenesená",J192,0)</f>
        <v>0</v>
      </c>
      <c r="BI192" s="185">
        <f>IF(N192="nulová",J192,0)</f>
        <v>0</v>
      </c>
      <c r="BJ192" s="18" t="s">
        <v>172</v>
      </c>
      <c r="BK192" s="185">
        <f>ROUND(I192*H192,2)</f>
        <v>0</v>
      </c>
      <c r="BL192" s="18" t="s">
        <v>120</v>
      </c>
      <c r="BM192" s="184" t="s">
        <v>301</v>
      </c>
    </row>
    <row r="193" s="12" customFormat="1" ht="22.8" customHeight="1">
      <c r="A193" s="12"/>
      <c r="B193" s="158"/>
      <c r="C193" s="12"/>
      <c r="D193" s="159" t="s">
        <v>73</v>
      </c>
      <c r="E193" s="169" t="s">
        <v>302</v>
      </c>
      <c r="F193" s="169" t="s">
        <v>303</v>
      </c>
      <c r="G193" s="12"/>
      <c r="H193" s="12"/>
      <c r="I193" s="161"/>
      <c r="J193" s="170">
        <f>BK193</f>
        <v>0</v>
      </c>
      <c r="K193" s="12"/>
      <c r="L193" s="158"/>
      <c r="M193" s="163"/>
      <c r="N193" s="164"/>
      <c r="O193" s="164"/>
      <c r="P193" s="165">
        <f>SUM(P194:P200)</f>
        <v>0</v>
      </c>
      <c r="Q193" s="164"/>
      <c r="R193" s="165">
        <f>SUM(R194:R200)</f>
        <v>0.028436400000000001</v>
      </c>
      <c r="S193" s="164"/>
      <c r="T193" s="166">
        <f>SUM(T194:T200)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59" t="s">
        <v>172</v>
      </c>
      <c r="AT193" s="167" t="s">
        <v>73</v>
      </c>
      <c r="AU193" s="167" t="s">
        <v>82</v>
      </c>
      <c r="AY193" s="159" t="s">
        <v>164</v>
      </c>
      <c r="BK193" s="168">
        <f>SUM(BK194:BK200)</f>
        <v>0</v>
      </c>
    </row>
    <row r="194" s="2" customFormat="1" ht="24.15" customHeight="1">
      <c r="A194" s="37"/>
      <c r="B194" s="171"/>
      <c r="C194" s="172" t="s">
        <v>308</v>
      </c>
      <c r="D194" s="172" t="s">
        <v>167</v>
      </c>
      <c r="E194" s="173" t="s">
        <v>305</v>
      </c>
      <c r="F194" s="174" t="s">
        <v>306</v>
      </c>
      <c r="G194" s="175" t="s">
        <v>170</v>
      </c>
      <c r="H194" s="176">
        <v>1.8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40</v>
      </c>
      <c r="O194" s="76"/>
      <c r="P194" s="182">
        <f>O194*H194</f>
        <v>0</v>
      </c>
      <c r="Q194" s="182">
        <v>0.00315</v>
      </c>
      <c r="R194" s="182">
        <f>Q194*H194</f>
        <v>0.0056700000000000006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120</v>
      </c>
      <c r="AT194" s="184" t="s">
        <v>167</v>
      </c>
      <c r="AU194" s="184" t="s">
        <v>172</v>
      </c>
      <c r="AY194" s="18" t="s">
        <v>164</v>
      </c>
      <c r="BE194" s="185">
        <f>IF(N194="základná",J194,0)</f>
        <v>0</v>
      </c>
      <c r="BF194" s="185">
        <f>IF(N194="znížená",J194,0)</f>
        <v>0</v>
      </c>
      <c r="BG194" s="185">
        <f>IF(N194="zákl. prenesená",J194,0)</f>
        <v>0</v>
      </c>
      <c r="BH194" s="185">
        <f>IF(N194="zníž. prenesená",J194,0)</f>
        <v>0</v>
      </c>
      <c r="BI194" s="185">
        <f>IF(N194="nulová",J194,0)</f>
        <v>0</v>
      </c>
      <c r="BJ194" s="18" t="s">
        <v>172</v>
      </c>
      <c r="BK194" s="185">
        <f>ROUND(I194*H194,2)</f>
        <v>0</v>
      </c>
      <c r="BL194" s="18" t="s">
        <v>120</v>
      </c>
      <c r="BM194" s="184" t="s">
        <v>307</v>
      </c>
    </row>
    <row r="195" s="13" customFormat="1">
      <c r="A195" s="13"/>
      <c r="B195" s="186"/>
      <c r="C195" s="13"/>
      <c r="D195" s="187" t="s">
        <v>174</v>
      </c>
      <c r="E195" s="188" t="s">
        <v>1</v>
      </c>
      <c r="F195" s="189" t="s">
        <v>371</v>
      </c>
      <c r="G195" s="13"/>
      <c r="H195" s="190">
        <v>1.8</v>
      </c>
      <c r="I195" s="191"/>
      <c r="J195" s="13"/>
      <c r="K195" s="13"/>
      <c r="L195" s="186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8" t="s">
        <v>174</v>
      </c>
      <c r="AU195" s="188" t="s">
        <v>172</v>
      </c>
      <c r="AV195" s="13" t="s">
        <v>172</v>
      </c>
      <c r="AW195" s="13" t="s">
        <v>30</v>
      </c>
      <c r="AX195" s="13" t="s">
        <v>74</v>
      </c>
      <c r="AY195" s="188" t="s">
        <v>164</v>
      </c>
    </row>
    <row r="196" s="14" customFormat="1">
      <c r="A196" s="14"/>
      <c r="B196" s="195"/>
      <c r="C196" s="14"/>
      <c r="D196" s="187" t="s">
        <v>174</v>
      </c>
      <c r="E196" s="196" t="s">
        <v>1</v>
      </c>
      <c r="F196" s="197" t="s">
        <v>176</v>
      </c>
      <c r="G196" s="14"/>
      <c r="H196" s="198">
        <v>1.8</v>
      </c>
      <c r="I196" s="199"/>
      <c r="J196" s="14"/>
      <c r="K196" s="14"/>
      <c r="L196" s="195"/>
      <c r="M196" s="200"/>
      <c r="N196" s="201"/>
      <c r="O196" s="201"/>
      <c r="P196" s="201"/>
      <c r="Q196" s="201"/>
      <c r="R196" s="201"/>
      <c r="S196" s="201"/>
      <c r="T196" s="20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6" t="s">
        <v>174</v>
      </c>
      <c r="AU196" s="196" t="s">
        <v>172</v>
      </c>
      <c r="AV196" s="14" t="s">
        <v>177</v>
      </c>
      <c r="AW196" s="14" t="s">
        <v>30</v>
      </c>
      <c r="AX196" s="14" t="s">
        <v>74</v>
      </c>
      <c r="AY196" s="196" t="s">
        <v>164</v>
      </c>
    </row>
    <row r="197" s="15" customFormat="1">
      <c r="A197" s="15"/>
      <c r="B197" s="203"/>
      <c r="C197" s="15"/>
      <c r="D197" s="187" t="s">
        <v>174</v>
      </c>
      <c r="E197" s="204" t="s">
        <v>1</v>
      </c>
      <c r="F197" s="205" t="s">
        <v>178</v>
      </c>
      <c r="G197" s="15"/>
      <c r="H197" s="206">
        <v>1.8</v>
      </c>
      <c r="I197" s="207"/>
      <c r="J197" s="15"/>
      <c r="K197" s="15"/>
      <c r="L197" s="203"/>
      <c r="M197" s="208"/>
      <c r="N197" s="209"/>
      <c r="O197" s="209"/>
      <c r="P197" s="209"/>
      <c r="Q197" s="209"/>
      <c r="R197" s="209"/>
      <c r="S197" s="209"/>
      <c r="T197" s="21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04" t="s">
        <v>174</v>
      </c>
      <c r="AU197" s="204" t="s">
        <v>172</v>
      </c>
      <c r="AV197" s="15" t="s">
        <v>171</v>
      </c>
      <c r="AW197" s="15" t="s">
        <v>30</v>
      </c>
      <c r="AX197" s="15" t="s">
        <v>82</v>
      </c>
      <c r="AY197" s="204" t="s">
        <v>164</v>
      </c>
    </row>
    <row r="198" s="2" customFormat="1" ht="24.15" customHeight="1">
      <c r="A198" s="37"/>
      <c r="B198" s="171"/>
      <c r="C198" s="211" t="s">
        <v>248</v>
      </c>
      <c r="D198" s="211" t="s">
        <v>245</v>
      </c>
      <c r="E198" s="212" t="s">
        <v>309</v>
      </c>
      <c r="F198" s="213" t="s">
        <v>310</v>
      </c>
      <c r="G198" s="214" t="s">
        <v>170</v>
      </c>
      <c r="H198" s="215">
        <v>1.8360000000000001</v>
      </c>
      <c r="I198" s="216"/>
      <c r="J198" s="217">
        <f>ROUND(I198*H198,2)</f>
        <v>0</v>
      </c>
      <c r="K198" s="218"/>
      <c r="L198" s="219"/>
      <c r="M198" s="220" t="s">
        <v>1</v>
      </c>
      <c r="N198" s="221" t="s">
        <v>40</v>
      </c>
      <c r="O198" s="76"/>
      <c r="P198" s="182">
        <f>O198*H198</f>
        <v>0</v>
      </c>
      <c r="Q198" s="182">
        <v>0.0124</v>
      </c>
      <c r="R198" s="182">
        <f>Q198*H198</f>
        <v>0.022766399999999999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248</v>
      </c>
      <c r="AT198" s="184" t="s">
        <v>245</v>
      </c>
      <c r="AU198" s="184" t="s">
        <v>172</v>
      </c>
      <c r="AY198" s="18" t="s">
        <v>164</v>
      </c>
      <c r="BE198" s="185">
        <f>IF(N198="základná",J198,0)</f>
        <v>0</v>
      </c>
      <c r="BF198" s="185">
        <f>IF(N198="znížená",J198,0)</f>
        <v>0</v>
      </c>
      <c r="BG198" s="185">
        <f>IF(N198="zákl. prenesená",J198,0)</f>
        <v>0</v>
      </c>
      <c r="BH198" s="185">
        <f>IF(N198="zníž. prenesená",J198,0)</f>
        <v>0</v>
      </c>
      <c r="BI198" s="185">
        <f>IF(N198="nulová",J198,0)</f>
        <v>0</v>
      </c>
      <c r="BJ198" s="18" t="s">
        <v>172</v>
      </c>
      <c r="BK198" s="185">
        <f>ROUND(I198*H198,2)</f>
        <v>0</v>
      </c>
      <c r="BL198" s="18" t="s">
        <v>120</v>
      </c>
      <c r="BM198" s="184" t="s">
        <v>311</v>
      </c>
    </row>
    <row r="199" s="13" customFormat="1">
      <c r="A199" s="13"/>
      <c r="B199" s="186"/>
      <c r="C199" s="13"/>
      <c r="D199" s="187" t="s">
        <v>174</v>
      </c>
      <c r="E199" s="13"/>
      <c r="F199" s="189" t="s">
        <v>390</v>
      </c>
      <c r="G199" s="13"/>
      <c r="H199" s="190">
        <v>1.8360000000000001</v>
      </c>
      <c r="I199" s="191"/>
      <c r="J199" s="13"/>
      <c r="K199" s="13"/>
      <c r="L199" s="186"/>
      <c r="M199" s="192"/>
      <c r="N199" s="193"/>
      <c r="O199" s="193"/>
      <c r="P199" s="193"/>
      <c r="Q199" s="193"/>
      <c r="R199" s="193"/>
      <c r="S199" s="193"/>
      <c r="T199" s="19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8" t="s">
        <v>174</v>
      </c>
      <c r="AU199" s="188" t="s">
        <v>172</v>
      </c>
      <c r="AV199" s="13" t="s">
        <v>172</v>
      </c>
      <c r="AW199" s="13" t="s">
        <v>3</v>
      </c>
      <c r="AX199" s="13" t="s">
        <v>82</v>
      </c>
      <c r="AY199" s="188" t="s">
        <v>164</v>
      </c>
    </row>
    <row r="200" s="2" customFormat="1" ht="24.15" customHeight="1">
      <c r="A200" s="37"/>
      <c r="B200" s="171"/>
      <c r="C200" s="172" t="s">
        <v>318</v>
      </c>
      <c r="D200" s="172" t="s">
        <v>167</v>
      </c>
      <c r="E200" s="173" t="s">
        <v>313</v>
      </c>
      <c r="F200" s="174" t="s">
        <v>314</v>
      </c>
      <c r="G200" s="175" t="s">
        <v>194</v>
      </c>
      <c r="H200" s="176">
        <v>0.028000000000000001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40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120</v>
      </c>
      <c r="AT200" s="184" t="s">
        <v>167</v>
      </c>
      <c r="AU200" s="184" t="s">
        <v>172</v>
      </c>
      <c r="AY200" s="18" t="s">
        <v>164</v>
      </c>
      <c r="BE200" s="185">
        <f>IF(N200="základná",J200,0)</f>
        <v>0</v>
      </c>
      <c r="BF200" s="185">
        <f>IF(N200="znížená",J200,0)</f>
        <v>0</v>
      </c>
      <c r="BG200" s="185">
        <f>IF(N200="zákl. prenesená",J200,0)</f>
        <v>0</v>
      </c>
      <c r="BH200" s="185">
        <f>IF(N200="zníž. prenesená",J200,0)</f>
        <v>0</v>
      </c>
      <c r="BI200" s="185">
        <f>IF(N200="nulová",J200,0)</f>
        <v>0</v>
      </c>
      <c r="BJ200" s="18" t="s">
        <v>172</v>
      </c>
      <c r="BK200" s="185">
        <f>ROUND(I200*H200,2)</f>
        <v>0</v>
      </c>
      <c r="BL200" s="18" t="s">
        <v>120</v>
      </c>
      <c r="BM200" s="184" t="s">
        <v>315</v>
      </c>
    </row>
    <row r="201" s="12" customFormat="1" ht="22.8" customHeight="1">
      <c r="A201" s="12"/>
      <c r="B201" s="158"/>
      <c r="C201" s="12"/>
      <c r="D201" s="159" t="s">
        <v>73</v>
      </c>
      <c r="E201" s="169" t="s">
        <v>316</v>
      </c>
      <c r="F201" s="169" t="s">
        <v>317</v>
      </c>
      <c r="G201" s="12"/>
      <c r="H201" s="12"/>
      <c r="I201" s="161"/>
      <c r="J201" s="170">
        <f>BK201</f>
        <v>0</v>
      </c>
      <c r="K201" s="12"/>
      <c r="L201" s="158"/>
      <c r="M201" s="163"/>
      <c r="N201" s="164"/>
      <c r="O201" s="164"/>
      <c r="P201" s="165">
        <f>SUM(P202:P228)</f>
        <v>0</v>
      </c>
      <c r="Q201" s="164"/>
      <c r="R201" s="165">
        <f>SUM(R202:R228)</f>
        <v>0.047329900000000015</v>
      </c>
      <c r="S201" s="164"/>
      <c r="T201" s="166">
        <f>SUM(T202:T228)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59" t="s">
        <v>172</v>
      </c>
      <c r="AT201" s="167" t="s">
        <v>73</v>
      </c>
      <c r="AU201" s="167" t="s">
        <v>82</v>
      </c>
      <c r="AY201" s="159" t="s">
        <v>164</v>
      </c>
      <c r="BK201" s="168">
        <f>SUM(BK202:BK228)</f>
        <v>0</v>
      </c>
    </row>
    <row r="202" s="2" customFormat="1" ht="24.15" customHeight="1">
      <c r="A202" s="37"/>
      <c r="B202" s="171"/>
      <c r="C202" s="172" t="s">
        <v>326</v>
      </c>
      <c r="D202" s="172" t="s">
        <v>167</v>
      </c>
      <c r="E202" s="173" t="s">
        <v>319</v>
      </c>
      <c r="F202" s="174" t="s">
        <v>320</v>
      </c>
      <c r="G202" s="175" t="s">
        <v>170</v>
      </c>
      <c r="H202" s="176">
        <v>11.33</v>
      </c>
      <c r="I202" s="177"/>
      <c r="J202" s="178">
        <f>ROUND(I202*H202,2)</f>
        <v>0</v>
      </c>
      <c r="K202" s="179"/>
      <c r="L202" s="38"/>
      <c r="M202" s="180" t="s">
        <v>1</v>
      </c>
      <c r="N202" s="181" t="s">
        <v>40</v>
      </c>
      <c r="O202" s="76"/>
      <c r="P202" s="182">
        <f>O202*H202</f>
        <v>0</v>
      </c>
      <c r="Q202" s="182">
        <v>0.00016000000000000001</v>
      </c>
      <c r="R202" s="182">
        <f>Q202*H202</f>
        <v>0.0018128000000000003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120</v>
      </c>
      <c r="AT202" s="184" t="s">
        <v>167</v>
      </c>
      <c r="AU202" s="184" t="s">
        <v>172</v>
      </c>
      <c r="AY202" s="18" t="s">
        <v>164</v>
      </c>
      <c r="BE202" s="185">
        <f>IF(N202="základná",J202,0)</f>
        <v>0</v>
      </c>
      <c r="BF202" s="185">
        <f>IF(N202="znížená",J202,0)</f>
        <v>0</v>
      </c>
      <c r="BG202" s="185">
        <f>IF(N202="zákl. prenesená",J202,0)</f>
        <v>0</v>
      </c>
      <c r="BH202" s="185">
        <f>IF(N202="zníž. prenesená",J202,0)</f>
        <v>0</v>
      </c>
      <c r="BI202" s="185">
        <f>IF(N202="nulová",J202,0)</f>
        <v>0</v>
      </c>
      <c r="BJ202" s="18" t="s">
        <v>172</v>
      </c>
      <c r="BK202" s="185">
        <f>ROUND(I202*H202,2)</f>
        <v>0</v>
      </c>
      <c r="BL202" s="18" t="s">
        <v>120</v>
      </c>
      <c r="BM202" s="184" t="s">
        <v>321</v>
      </c>
    </row>
    <row r="203" s="13" customFormat="1">
      <c r="A203" s="13"/>
      <c r="B203" s="186"/>
      <c r="C203" s="13"/>
      <c r="D203" s="187" t="s">
        <v>174</v>
      </c>
      <c r="E203" s="188" t="s">
        <v>1</v>
      </c>
      <c r="F203" s="189" t="s">
        <v>430</v>
      </c>
      <c r="G203" s="13"/>
      <c r="H203" s="190">
        <v>10.08</v>
      </c>
      <c r="I203" s="191"/>
      <c r="J203" s="13"/>
      <c r="K203" s="13"/>
      <c r="L203" s="186"/>
      <c r="M203" s="192"/>
      <c r="N203" s="193"/>
      <c r="O203" s="193"/>
      <c r="P203" s="193"/>
      <c r="Q203" s="193"/>
      <c r="R203" s="193"/>
      <c r="S203" s="193"/>
      <c r="T203" s="19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8" t="s">
        <v>174</v>
      </c>
      <c r="AU203" s="188" t="s">
        <v>172</v>
      </c>
      <c r="AV203" s="13" t="s">
        <v>172</v>
      </c>
      <c r="AW203" s="13" t="s">
        <v>30</v>
      </c>
      <c r="AX203" s="13" t="s">
        <v>74</v>
      </c>
      <c r="AY203" s="188" t="s">
        <v>164</v>
      </c>
    </row>
    <row r="204" s="14" customFormat="1">
      <c r="A204" s="14"/>
      <c r="B204" s="195"/>
      <c r="C204" s="14"/>
      <c r="D204" s="187" t="s">
        <v>174</v>
      </c>
      <c r="E204" s="196" t="s">
        <v>1</v>
      </c>
      <c r="F204" s="197" t="s">
        <v>323</v>
      </c>
      <c r="G204" s="14"/>
      <c r="H204" s="198">
        <v>10.08</v>
      </c>
      <c r="I204" s="199"/>
      <c r="J204" s="14"/>
      <c r="K204" s="14"/>
      <c r="L204" s="195"/>
      <c r="M204" s="200"/>
      <c r="N204" s="201"/>
      <c r="O204" s="201"/>
      <c r="P204" s="201"/>
      <c r="Q204" s="201"/>
      <c r="R204" s="201"/>
      <c r="S204" s="201"/>
      <c r="T204" s="20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6" t="s">
        <v>174</v>
      </c>
      <c r="AU204" s="196" t="s">
        <v>172</v>
      </c>
      <c r="AV204" s="14" t="s">
        <v>177</v>
      </c>
      <c r="AW204" s="14" t="s">
        <v>30</v>
      </c>
      <c r="AX204" s="14" t="s">
        <v>74</v>
      </c>
      <c r="AY204" s="196" t="s">
        <v>164</v>
      </c>
    </row>
    <row r="205" s="13" customFormat="1">
      <c r="A205" s="13"/>
      <c r="B205" s="186"/>
      <c r="C205" s="13"/>
      <c r="D205" s="187" t="s">
        <v>174</v>
      </c>
      <c r="E205" s="188" t="s">
        <v>1</v>
      </c>
      <c r="F205" s="189" t="s">
        <v>324</v>
      </c>
      <c r="G205" s="13"/>
      <c r="H205" s="190">
        <v>1.25</v>
      </c>
      <c r="I205" s="191"/>
      <c r="J205" s="13"/>
      <c r="K205" s="13"/>
      <c r="L205" s="186"/>
      <c r="M205" s="192"/>
      <c r="N205" s="193"/>
      <c r="O205" s="193"/>
      <c r="P205" s="193"/>
      <c r="Q205" s="193"/>
      <c r="R205" s="193"/>
      <c r="S205" s="193"/>
      <c r="T205" s="19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8" t="s">
        <v>174</v>
      </c>
      <c r="AU205" s="188" t="s">
        <v>172</v>
      </c>
      <c r="AV205" s="13" t="s">
        <v>172</v>
      </c>
      <c r="AW205" s="13" t="s">
        <v>30</v>
      </c>
      <c r="AX205" s="13" t="s">
        <v>74</v>
      </c>
      <c r="AY205" s="188" t="s">
        <v>164</v>
      </c>
    </row>
    <row r="206" s="14" customFormat="1">
      <c r="A206" s="14"/>
      <c r="B206" s="195"/>
      <c r="C206" s="14"/>
      <c r="D206" s="187" t="s">
        <v>174</v>
      </c>
      <c r="E206" s="196" t="s">
        <v>1</v>
      </c>
      <c r="F206" s="197" t="s">
        <v>325</v>
      </c>
      <c r="G206" s="14"/>
      <c r="H206" s="198">
        <v>1.25</v>
      </c>
      <c r="I206" s="199"/>
      <c r="J206" s="14"/>
      <c r="K206" s="14"/>
      <c r="L206" s="195"/>
      <c r="M206" s="200"/>
      <c r="N206" s="201"/>
      <c r="O206" s="201"/>
      <c r="P206" s="201"/>
      <c r="Q206" s="201"/>
      <c r="R206" s="201"/>
      <c r="S206" s="201"/>
      <c r="T206" s="20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196" t="s">
        <v>174</v>
      </c>
      <c r="AU206" s="196" t="s">
        <v>172</v>
      </c>
      <c r="AV206" s="14" t="s">
        <v>177</v>
      </c>
      <c r="AW206" s="14" t="s">
        <v>30</v>
      </c>
      <c r="AX206" s="14" t="s">
        <v>74</v>
      </c>
      <c r="AY206" s="196" t="s">
        <v>164</v>
      </c>
    </row>
    <row r="207" s="15" customFormat="1">
      <c r="A207" s="15"/>
      <c r="B207" s="203"/>
      <c r="C207" s="15"/>
      <c r="D207" s="187" t="s">
        <v>174</v>
      </c>
      <c r="E207" s="204" t="s">
        <v>1</v>
      </c>
      <c r="F207" s="205" t="s">
        <v>178</v>
      </c>
      <c r="G207" s="15"/>
      <c r="H207" s="206">
        <v>11.33</v>
      </c>
      <c r="I207" s="207"/>
      <c r="J207" s="15"/>
      <c r="K207" s="15"/>
      <c r="L207" s="203"/>
      <c r="M207" s="208"/>
      <c r="N207" s="209"/>
      <c r="O207" s="209"/>
      <c r="P207" s="209"/>
      <c r="Q207" s="209"/>
      <c r="R207" s="209"/>
      <c r="S207" s="209"/>
      <c r="T207" s="210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04" t="s">
        <v>174</v>
      </c>
      <c r="AU207" s="204" t="s">
        <v>172</v>
      </c>
      <c r="AV207" s="15" t="s">
        <v>171</v>
      </c>
      <c r="AW207" s="15" t="s">
        <v>30</v>
      </c>
      <c r="AX207" s="15" t="s">
        <v>82</v>
      </c>
      <c r="AY207" s="204" t="s">
        <v>164</v>
      </c>
    </row>
    <row r="208" s="2" customFormat="1" ht="24.15" customHeight="1">
      <c r="A208" s="37"/>
      <c r="B208" s="171"/>
      <c r="C208" s="172" t="s">
        <v>334</v>
      </c>
      <c r="D208" s="172" t="s">
        <v>167</v>
      </c>
      <c r="E208" s="173" t="s">
        <v>327</v>
      </c>
      <c r="F208" s="174" t="s">
        <v>391</v>
      </c>
      <c r="G208" s="175" t="s">
        <v>170</v>
      </c>
      <c r="H208" s="176">
        <v>29.579999999999998</v>
      </c>
      <c r="I208" s="177"/>
      <c r="J208" s="178">
        <f>ROUND(I208*H208,2)</f>
        <v>0</v>
      </c>
      <c r="K208" s="179"/>
      <c r="L208" s="38"/>
      <c r="M208" s="180" t="s">
        <v>1</v>
      </c>
      <c r="N208" s="181" t="s">
        <v>40</v>
      </c>
      <c r="O208" s="76"/>
      <c r="P208" s="182">
        <f>O208*H208</f>
        <v>0</v>
      </c>
      <c r="Q208" s="182">
        <v>0.00040000000000000002</v>
      </c>
      <c r="R208" s="182">
        <f>Q208*H208</f>
        <v>0.011832000000000001</v>
      </c>
      <c r="S208" s="182">
        <v>0</v>
      </c>
      <c r="T208" s="18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4" t="s">
        <v>120</v>
      </c>
      <c r="AT208" s="184" t="s">
        <v>167</v>
      </c>
      <c r="AU208" s="184" t="s">
        <v>172</v>
      </c>
      <c r="AY208" s="18" t="s">
        <v>164</v>
      </c>
      <c r="BE208" s="185">
        <f>IF(N208="základná",J208,0)</f>
        <v>0</v>
      </c>
      <c r="BF208" s="185">
        <f>IF(N208="znížená",J208,0)</f>
        <v>0</v>
      </c>
      <c r="BG208" s="185">
        <f>IF(N208="zákl. prenesená",J208,0)</f>
        <v>0</v>
      </c>
      <c r="BH208" s="185">
        <f>IF(N208="zníž. prenesená",J208,0)</f>
        <v>0</v>
      </c>
      <c r="BI208" s="185">
        <f>IF(N208="nulová",J208,0)</f>
        <v>0</v>
      </c>
      <c r="BJ208" s="18" t="s">
        <v>172</v>
      </c>
      <c r="BK208" s="185">
        <f>ROUND(I208*H208,2)</f>
        <v>0</v>
      </c>
      <c r="BL208" s="18" t="s">
        <v>120</v>
      </c>
      <c r="BM208" s="184" t="s">
        <v>329</v>
      </c>
    </row>
    <row r="209" s="13" customFormat="1">
      <c r="A209" s="13"/>
      <c r="B209" s="186"/>
      <c r="C209" s="13"/>
      <c r="D209" s="187" t="s">
        <v>174</v>
      </c>
      <c r="E209" s="188" t="s">
        <v>1</v>
      </c>
      <c r="F209" s="189" t="s">
        <v>435</v>
      </c>
      <c r="G209" s="13"/>
      <c r="H209" s="190">
        <v>30.248999999999999</v>
      </c>
      <c r="I209" s="191"/>
      <c r="J209" s="13"/>
      <c r="K209" s="13"/>
      <c r="L209" s="186"/>
      <c r="M209" s="192"/>
      <c r="N209" s="193"/>
      <c r="O209" s="193"/>
      <c r="P209" s="193"/>
      <c r="Q209" s="193"/>
      <c r="R209" s="193"/>
      <c r="S209" s="193"/>
      <c r="T209" s="19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8" t="s">
        <v>174</v>
      </c>
      <c r="AU209" s="188" t="s">
        <v>172</v>
      </c>
      <c r="AV209" s="13" t="s">
        <v>172</v>
      </c>
      <c r="AW209" s="13" t="s">
        <v>30</v>
      </c>
      <c r="AX209" s="13" t="s">
        <v>74</v>
      </c>
      <c r="AY209" s="188" t="s">
        <v>164</v>
      </c>
    </row>
    <row r="210" s="13" customFormat="1">
      <c r="A210" s="13"/>
      <c r="B210" s="186"/>
      <c r="C210" s="13"/>
      <c r="D210" s="187" t="s">
        <v>174</v>
      </c>
      <c r="E210" s="188" t="s">
        <v>1</v>
      </c>
      <c r="F210" s="189" t="s">
        <v>436</v>
      </c>
      <c r="G210" s="13"/>
      <c r="H210" s="190">
        <v>-1.7669999999999999</v>
      </c>
      <c r="I210" s="191"/>
      <c r="J210" s="13"/>
      <c r="K210" s="13"/>
      <c r="L210" s="186"/>
      <c r="M210" s="192"/>
      <c r="N210" s="193"/>
      <c r="O210" s="193"/>
      <c r="P210" s="193"/>
      <c r="Q210" s="193"/>
      <c r="R210" s="193"/>
      <c r="S210" s="193"/>
      <c r="T210" s="19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8" t="s">
        <v>174</v>
      </c>
      <c r="AU210" s="188" t="s">
        <v>172</v>
      </c>
      <c r="AV210" s="13" t="s">
        <v>172</v>
      </c>
      <c r="AW210" s="13" t="s">
        <v>30</v>
      </c>
      <c r="AX210" s="13" t="s">
        <v>74</v>
      </c>
      <c r="AY210" s="188" t="s">
        <v>164</v>
      </c>
    </row>
    <row r="211" s="13" customFormat="1">
      <c r="A211" s="13"/>
      <c r="B211" s="186"/>
      <c r="C211" s="13"/>
      <c r="D211" s="187" t="s">
        <v>174</v>
      </c>
      <c r="E211" s="188" t="s">
        <v>1</v>
      </c>
      <c r="F211" s="189" t="s">
        <v>394</v>
      </c>
      <c r="G211" s="13"/>
      <c r="H211" s="190">
        <v>-1.0980000000000001</v>
      </c>
      <c r="I211" s="191"/>
      <c r="J211" s="13"/>
      <c r="K211" s="13"/>
      <c r="L211" s="186"/>
      <c r="M211" s="192"/>
      <c r="N211" s="193"/>
      <c r="O211" s="193"/>
      <c r="P211" s="193"/>
      <c r="Q211" s="193"/>
      <c r="R211" s="193"/>
      <c r="S211" s="193"/>
      <c r="T211" s="19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8" t="s">
        <v>174</v>
      </c>
      <c r="AU211" s="188" t="s">
        <v>172</v>
      </c>
      <c r="AV211" s="13" t="s">
        <v>172</v>
      </c>
      <c r="AW211" s="13" t="s">
        <v>30</v>
      </c>
      <c r="AX211" s="13" t="s">
        <v>74</v>
      </c>
      <c r="AY211" s="188" t="s">
        <v>164</v>
      </c>
    </row>
    <row r="212" s="13" customFormat="1">
      <c r="A212" s="13"/>
      <c r="B212" s="186"/>
      <c r="C212" s="13"/>
      <c r="D212" s="187" t="s">
        <v>174</v>
      </c>
      <c r="E212" s="188" t="s">
        <v>1</v>
      </c>
      <c r="F212" s="189" t="s">
        <v>437</v>
      </c>
      <c r="G212" s="13"/>
      <c r="H212" s="190">
        <v>2.1960000000000002</v>
      </c>
      <c r="I212" s="191"/>
      <c r="J212" s="13"/>
      <c r="K212" s="13"/>
      <c r="L212" s="186"/>
      <c r="M212" s="192"/>
      <c r="N212" s="193"/>
      <c r="O212" s="193"/>
      <c r="P212" s="193"/>
      <c r="Q212" s="193"/>
      <c r="R212" s="193"/>
      <c r="S212" s="193"/>
      <c r="T212" s="19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8" t="s">
        <v>174</v>
      </c>
      <c r="AU212" s="188" t="s">
        <v>172</v>
      </c>
      <c r="AV212" s="13" t="s">
        <v>172</v>
      </c>
      <c r="AW212" s="13" t="s">
        <v>30</v>
      </c>
      <c r="AX212" s="13" t="s">
        <v>74</v>
      </c>
      <c r="AY212" s="188" t="s">
        <v>164</v>
      </c>
    </row>
    <row r="213" s="14" customFormat="1">
      <c r="A213" s="14"/>
      <c r="B213" s="195"/>
      <c r="C213" s="14"/>
      <c r="D213" s="187" t="s">
        <v>174</v>
      </c>
      <c r="E213" s="196" t="s">
        <v>1</v>
      </c>
      <c r="F213" s="197" t="s">
        <v>176</v>
      </c>
      <c r="G213" s="14"/>
      <c r="H213" s="198">
        <v>29.580000000000002</v>
      </c>
      <c r="I213" s="199"/>
      <c r="J213" s="14"/>
      <c r="K213" s="14"/>
      <c r="L213" s="195"/>
      <c r="M213" s="200"/>
      <c r="N213" s="201"/>
      <c r="O213" s="201"/>
      <c r="P213" s="201"/>
      <c r="Q213" s="201"/>
      <c r="R213" s="201"/>
      <c r="S213" s="201"/>
      <c r="T213" s="20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196" t="s">
        <v>174</v>
      </c>
      <c r="AU213" s="196" t="s">
        <v>172</v>
      </c>
      <c r="AV213" s="14" t="s">
        <v>177</v>
      </c>
      <c r="AW213" s="14" t="s">
        <v>30</v>
      </c>
      <c r="AX213" s="14" t="s">
        <v>74</v>
      </c>
      <c r="AY213" s="196" t="s">
        <v>164</v>
      </c>
    </row>
    <row r="214" s="15" customFormat="1">
      <c r="A214" s="15"/>
      <c r="B214" s="203"/>
      <c r="C214" s="15"/>
      <c r="D214" s="187" t="s">
        <v>174</v>
      </c>
      <c r="E214" s="204" t="s">
        <v>1</v>
      </c>
      <c r="F214" s="205" t="s">
        <v>178</v>
      </c>
      <c r="G214" s="15"/>
      <c r="H214" s="206">
        <v>29.580000000000002</v>
      </c>
      <c r="I214" s="207"/>
      <c r="J214" s="15"/>
      <c r="K214" s="15"/>
      <c r="L214" s="203"/>
      <c r="M214" s="208"/>
      <c r="N214" s="209"/>
      <c r="O214" s="209"/>
      <c r="P214" s="209"/>
      <c r="Q214" s="209"/>
      <c r="R214" s="209"/>
      <c r="S214" s="209"/>
      <c r="T214" s="210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04" t="s">
        <v>174</v>
      </c>
      <c r="AU214" s="204" t="s">
        <v>172</v>
      </c>
      <c r="AV214" s="15" t="s">
        <v>171</v>
      </c>
      <c r="AW214" s="15" t="s">
        <v>30</v>
      </c>
      <c r="AX214" s="15" t="s">
        <v>82</v>
      </c>
      <c r="AY214" s="204" t="s">
        <v>164</v>
      </c>
    </row>
    <row r="215" s="2" customFormat="1" ht="24.15" customHeight="1">
      <c r="A215" s="37"/>
      <c r="B215" s="171"/>
      <c r="C215" s="172" t="s">
        <v>338</v>
      </c>
      <c r="D215" s="172" t="s">
        <v>167</v>
      </c>
      <c r="E215" s="173" t="s">
        <v>335</v>
      </c>
      <c r="F215" s="174" t="s">
        <v>336</v>
      </c>
      <c r="G215" s="175" t="s">
        <v>170</v>
      </c>
      <c r="H215" s="176">
        <v>37.911000000000001</v>
      </c>
      <c r="I215" s="177"/>
      <c r="J215" s="178">
        <f>ROUND(I215*H215,2)</f>
        <v>0</v>
      </c>
      <c r="K215" s="179"/>
      <c r="L215" s="38"/>
      <c r="M215" s="180" t="s">
        <v>1</v>
      </c>
      <c r="N215" s="181" t="s">
        <v>40</v>
      </c>
      <c r="O215" s="76"/>
      <c r="P215" s="182">
        <f>O215*H215</f>
        <v>0</v>
      </c>
      <c r="Q215" s="182">
        <v>0.00040000000000000002</v>
      </c>
      <c r="R215" s="182">
        <f>Q215*H215</f>
        <v>0.015164400000000002</v>
      </c>
      <c r="S215" s="182">
        <v>0</v>
      </c>
      <c r="T215" s="18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4" t="s">
        <v>120</v>
      </c>
      <c r="AT215" s="184" t="s">
        <v>167</v>
      </c>
      <c r="AU215" s="184" t="s">
        <v>172</v>
      </c>
      <c r="AY215" s="18" t="s">
        <v>164</v>
      </c>
      <c r="BE215" s="185">
        <f>IF(N215="základná",J215,0)</f>
        <v>0</v>
      </c>
      <c r="BF215" s="185">
        <f>IF(N215="znížená",J215,0)</f>
        <v>0</v>
      </c>
      <c r="BG215" s="185">
        <f>IF(N215="zákl. prenesená",J215,0)</f>
        <v>0</v>
      </c>
      <c r="BH215" s="185">
        <f>IF(N215="zníž. prenesená",J215,0)</f>
        <v>0</v>
      </c>
      <c r="BI215" s="185">
        <f>IF(N215="nulová",J215,0)</f>
        <v>0</v>
      </c>
      <c r="BJ215" s="18" t="s">
        <v>172</v>
      </c>
      <c r="BK215" s="185">
        <f>ROUND(I215*H215,2)</f>
        <v>0</v>
      </c>
      <c r="BL215" s="18" t="s">
        <v>120</v>
      </c>
      <c r="BM215" s="184" t="s">
        <v>337</v>
      </c>
    </row>
    <row r="216" s="13" customFormat="1">
      <c r="A216" s="13"/>
      <c r="B216" s="186"/>
      <c r="C216" s="13"/>
      <c r="D216" s="187" t="s">
        <v>174</v>
      </c>
      <c r="E216" s="188" t="s">
        <v>1</v>
      </c>
      <c r="F216" s="189" t="s">
        <v>438</v>
      </c>
      <c r="G216" s="13"/>
      <c r="H216" s="190">
        <v>37.911000000000001</v>
      </c>
      <c r="I216" s="191"/>
      <c r="J216" s="13"/>
      <c r="K216" s="13"/>
      <c r="L216" s="186"/>
      <c r="M216" s="192"/>
      <c r="N216" s="193"/>
      <c r="O216" s="193"/>
      <c r="P216" s="193"/>
      <c r="Q216" s="193"/>
      <c r="R216" s="193"/>
      <c r="S216" s="193"/>
      <c r="T216" s="19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8" t="s">
        <v>174</v>
      </c>
      <c r="AU216" s="188" t="s">
        <v>172</v>
      </c>
      <c r="AV216" s="13" t="s">
        <v>172</v>
      </c>
      <c r="AW216" s="13" t="s">
        <v>30</v>
      </c>
      <c r="AX216" s="13" t="s">
        <v>74</v>
      </c>
      <c r="AY216" s="188" t="s">
        <v>164</v>
      </c>
    </row>
    <row r="217" s="14" customFormat="1">
      <c r="A217" s="14"/>
      <c r="B217" s="195"/>
      <c r="C217" s="14"/>
      <c r="D217" s="187" t="s">
        <v>174</v>
      </c>
      <c r="E217" s="196" t="s">
        <v>1</v>
      </c>
      <c r="F217" s="197" t="s">
        <v>176</v>
      </c>
      <c r="G217" s="14"/>
      <c r="H217" s="198">
        <v>37.911000000000001</v>
      </c>
      <c r="I217" s="199"/>
      <c r="J217" s="14"/>
      <c r="K217" s="14"/>
      <c r="L217" s="195"/>
      <c r="M217" s="200"/>
      <c r="N217" s="201"/>
      <c r="O217" s="201"/>
      <c r="P217" s="201"/>
      <c r="Q217" s="201"/>
      <c r="R217" s="201"/>
      <c r="S217" s="201"/>
      <c r="T217" s="20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196" t="s">
        <v>174</v>
      </c>
      <c r="AU217" s="196" t="s">
        <v>172</v>
      </c>
      <c r="AV217" s="14" t="s">
        <v>177</v>
      </c>
      <c r="AW217" s="14" t="s">
        <v>30</v>
      </c>
      <c r="AX217" s="14" t="s">
        <v>74</v>
      </c>
      <c r="AY217" s="196" t="s">
        <v>164</v>
      </c>
    </row>
    <row r="218" s="15" customFormat="1">
      <c r="A218" s="15"/>
      <c r="B218" s="203"/>
      <c r="C218" s="15"/>
      <c r="D218" s="187" t="s">
        <v>174</v>
      </c>
      <c r="E218" s="204" t="s">
        <v>1</v>
      </c>
      <c r="F218" s="205" t="s">
        <v>178</v>
      </c>
      <c r="G218" s="15"/>
      <c r="H218" s="206">
        <v>37.911000000000001</v>
      </c>
      <c r="I218" s="207"/>
      <c r="J218" s="15"/>
      <c r="K218" s="15"/>
      <c r="L218" s="203"/>
      <c r="M218" s="208"/>
      <c r="N218" s="209"/>
      <c r="O218" s="209"/>
      <c r="P218" s="209"/>
      <c r="Q218" s="209"/>
      <c r="R218" s="209"/>
      <c r="S218" s="209"/>
      <c r="T218" s="210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04" t="s">
        <v>174</v>
      </c>
      <c r="AU218" s="204" t="s">
        <v>172</v>
      </c>
      <c r="AV218" s="15" t="s">
        <v>171</v>
      </c>
      <c r="AW218" s="15" t="s">
        <v>30</v>
      </c>
      <c r="AX218" s="15" t="s">
        <v>82</v>
      </c>
      <c r="AY218" s="204" t="s">
        <v>164</v>
      </c>
    </row>
    <row r="219" s="2" customFormat="1" ht="24.15" customHeight="1">
      <c r="A219" s="37"/>
      <c r="B219" s="171"/>
      <c r="C219" s="172" t="s">
        <v>343</v>
      </c>
      <c r="D219" s="172" t="s">
        <v>167</v>
      </c>
      <c r="E219" s="173" t="s">
        <v>339</v>
      </c>
      <c r="F219" s="174" t="s">
        <v>340</v>
      </c>
      <c r="G219" s="175" t="s">
        <v>170</v>
      </c>
      <c r="H219" s="176">
        <v>44.319000000000003</v>
      </c>
      <c r="I219" s="177"/>
      <c r="J219" s="178">
        <f>ROUND(I219*H219,2)</f>
        <v>0</v>
      </c>
      <c r="K219" s="179"/>
      <c r="L219" s="38"/>
      <c r="M219" s="180" t="s">
        <v>1</v>
      </c>
      <c r="N219" s="181" t="s">
        <v>40</v>
      </c>
      <c r="O219" s="76"/>
      <c r="P219" s="182">
        <f>O219*H219</f>
        <v>0</v>
      </c>
      <c r="Q219" s="182">
        <v>0.00040000000000000002</v>
      </c>
      <c r="R219" s="182">
        <f>Q219*H219</f>
        <v>0.017727600000000003</v>
      </c>
      <c r="S219" s="182">
        <v>0</v>
      </c>
      <c r="T219" s="18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4" t="s">
        <v>120</v>
      </c>
      <c r="AT219" s="184" t="s">
        <v>167</v>
      </c>
      <c r="AU219" s="184" t="s">
        <v>172</v>
      </c>
      <c r="AY219" s="18" t="s">
        <v>164</v>
      </c>
      <c r="BE219" s="185">
        <f>IF(N219="základná",J219,0)</f>
        <v>0</v>
      </c>
      <c r="BF219" s="185">
        <f>IF(N219="znížená",J219,0)</f>
        <v>0</v>
      </c>
      <c r="BG219" s="185">
        <f>IF(N219="zákl. prenesená",J219,0)</f>
        <v>0</v>
      </c>
      <c r="BH219" s="185">
        <f>IF(N219="zníž. prenesená",J219,0)</f>
        <v>0</v>
      </c>
      <c r="BI219" s="185">
        <f>IF(N219="nulová",J219,0)</f>
        <v>0</v>
      </c>
      <c r="BJ219" s="18" t="s">
        <v>172</v>
      </c>
      <c r="BK219" s="185">
        <f>ROUND(I219*H219,2)</f>
        <v>0</v>
      </c>
      <c r="BL219" s="18" t="s">
        <v>120</v>
      </c>
      <c r="BM219" s="184" t="s">
        <v>341</v>
      </c>
    </row>
    <row r="220" s="13" customFormat="1">
      <c r="A220" s="13"/>
      <c r="B220" s="186"/>
      <c r="C220" s="13"/>
      <c r="D220" s="187" t="s">
        <v>174</v>
      </c>
      <c r="E220" s="188" t="s">
        <v>1</v>
      </c>
      <c r="F220" s="189" t="s">
        <v>439</v>
      </c>
      <c r="G220" s="13"/>
      <c r="H220" s="190">
        <v>44.319000000000003</v>
      </c>
      <c r="I220" s="191"/>
      <c r="J220" s="13"/>
      <c r="K220" s="13"/>
      <c r="L220" s="186"/>
      <c r="M220" s="192"/>
      <c r="N220" s="193"/>
      <c r="O220" s="193"/>
      <c r="P220" s="193"/>
      <c r="Q220" s="193"/>
      <c r="R220" s="193"/>
      <c r="S220" s="193"/>
      <c r="T220" s="19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8" t="s">
        <v>174</v>
      </c>
      <c r="AU220" s="188" t="s">
        <v>172</v>
      </c>
      <c r="AV220" s="13" t="s">
        <v>172</v>
      </c>
      <c r="AW220" s="13" t="s">
        <v>30</v>
      </c>
      <c r="AX220" s="13" t="s">
        <v>74</v>
      </c>
      <c r="AY220" s="188" t="s">
        <v>164</v>
      </c>
    </row>
    <row r="221" s="14" customFormat="1">
      <c r="A221" s="14"/>
      <c r="B221" s="195"/>
      <c r="C221" s="14"/>
      <c r="D221" s="187" t="s">
        <v>174</v>
      </c>
      <c r="E221" s="196" t="s">
        <v>1</v>
      </c>
      <c r="F221" s="197" t="s">
        <v>176</v>
      </c>
      <c r="G221" s="14"/>
      <c r="H221" s="198">
        <v>44.319000000000003</v>
      </c>
      <c r="I221" s="199"/>
      <c r="J221" s="14"/>
      <c r="K221" s="14"/>
      <c r="L221" s="195"/>
      <c r="M221" s="200"/>
      <c r="N221" s="201"/>
      <c r="O221" s="201"/>
      <c r="P221" s="201"/>
      <c r="Q221" s="201"/>
      <c r="R221" s="201"/>
      <c r="S221" s="201"/>
      <c r="T221" s="20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196" t="s">
        <v>174</v>
      </c>
      <c r="AU221" s="196" t="s">
        <v>172</v>
      </c>
      <c r="AV221" s="14" t="s">
        <v>177</v>
      </c>
      <c r="AW221" s="14" t="s">
        <v>30</v>
      </c>
      <c r="AX221" s="14" t="s">
        <v>74</v>
      </c>
      <c r="AY221" s="196" t="s">
        <v>164</v>
      </c>
    </row>
    <row r="222" s="15" customFormat="1">
      <c r="A222" s="15"/>
      <c r="B222" s="203"/>
      <c r="C222" s="15"/>
      <c r="D222" s="187" t="s">
        <v>174</v>
      </c>
      <c r="E222" s="204" t="s">
        <v>1</v>
      </c>
      <c r="F222" s="205" t="s">
        <v>178</v>
      </c>
      <c r="G222" s="15"/>
      <c r="H222" s="206">
        <v>44.319000000000003</v>
      </c>
      <c r="I222" s="207"/>
      <c r="J222" s="15"/>
      <c r="K222" s="15"/>
      <c r="L222" s="203"/>
      <c r="M222" s="208"/>
      <c r="N222" s="209"/>
      <c r="O222" s="209"/>
      <c r="P222" s="209"/>
      <c r="Q222" s="209"/>
      <c r="R222" s="209"/>
      <c r="S222" s="209"/>
      <c r="T222" s="210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04" t="s">
        <v>174</v>
      </c>
      <c r="AU222" s="204" t="s">
        <v>172</v>
      </c>
      <c r="AV222" s="15" t="s">
        <v>171</v>
      </c>
      <c r="AW222" s="15" t="s">
        <v>30</v>
      </c>
      <c r="AX222" s="15" t="s">
        <v>82</v>
      </c>
      <c r="AY222" s="204" t="s">
        <v>164</v>
      </c>
    </row>
    <row r="223" s="2" customFormat="1" ht="14.4" customHeight="1">
      <c r="A223" s="37"/>
      <c r="B223" s="171"/>
      <c r="C223" s="172" t="s">
        <v>349</v>
      </c>
      <c r="D223" s="172" t="s">
        <v>167</v>
      </c>
      <c r="E223" s="173" t="s">
        <v>344</v>
      </c>
      <c r="F223" s="174" t="s">
        <v>345</v>
      </c>
      <c r="G223" s="175" t="s">
        <v>170</v>
      </c>
      <c r="H223" s="176">
        <v>11.33</v>
      </c>
      <c r="I223" s="177"/>
      <c r="J223" s="178">
        <f>ROUND(I223*H223,2)</f>
        <v>0</v>
      </c>
      <c r="K223" s="179"/>
      <c r="L223" s="38"/>
      <c r="M223" s="180" t="s">
        <v>1</v>
      </c>
      <c r="N223" s="181" t="s">
        <v>40</v>
      </c>
      <c r="O223" s="76"/>
      <c r="P223" s="182">
        <f>O223*H223</f>
        <v>0</v>
      </c>
      <c r="Q223" s="182">
        <v>6.9999999999999994E-05</v>
      </c>
      <c r="R223" s="182">
        <f>Q223*H223</f>
        <v>0.00079309999999999992</v>
      </c>
      <c r="S223" s="182">
        <v>0</v>
      </c>
      <c r="T223" s="183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4" t="s">
        <v>120</v>
      </c>
      <c r="AT223" s="184" t="s">
        <v>167</v>
      </c>
      <c r="AU223" s="184" t="s">
        <v>172</v>
      </c>
      <c r="AY223" s="18" t="s">
        <v>164</v>
      </c>
      <c r="BE223" s="185">
        <f>IF(N223="základná",J223,0)</f>
        <v>0</v>
      </c>
      <c r="BF223" s="185">
        <f>IF(N223="znížená",J223,0)</f>
        <v>0</v>
      </c>
      <c r="BG223" s="185">
        <f>IF(N223="zákl. prenesená",J223,0)</f>
        <v>0</v>
      </c>
      <c r="BH223" s="185">
        <f>IF(N223="zníž. prenesená",J223,0)</f>
        <v>0</v>
      </c>
      <c r="BI223" s="185">
        <f>IF(N223="nulová",J223,0)</f>
        <v>0</v>
      </c>
      <c r="BJ223" s="18" t="s">
        <v>172</v>
      </c>
      <c r="BK223" s="185">
        <f>ROUND(I223*H223,2)</f>
        <v>0</v>
      </c>
      <c r="BL223" s="18" t="s">
        <v>120</v>
      </c>
      <c r="BM223" s="184" t="s">
        <v>346</v>
      </c>
    </row>
    <row r="224" s="13" customFormat="1">
      <c r="A224" s="13"/>
      <c r="B224" s="186"/>
      <c r="C224" s="13"/>
      <c r="D224" s="187" t="s">
        <v>174</v>
      </c>
      <c r="E224" s="188" t="s">
        <v>1</v>
      </c>
      <c r="F224" s="189" t="s">
        <v>430</v>
      </c>
      <c r="G224" s="13"/>
      <c r="H224" s="190">
        <v>10.08</v>
      </c>
      <c r="I224" s="191"/>
      <c r="J224" s="13"/>
      <c r="K224" s="13"/>
      <c r="L224" s="186"/>
      <c r="M224" s="192"/>
      <c r="N224" s="193"/>
      <c r="O224" s="193"/>
      <c r="P224" s="193"/>
      <c r="Q224" s="193"/>
      <c r="R224" s="193"/>
      <c r="S224" s="193"/>
      <c r="T224" s="19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8" t="s">
        <v>174</v>
      </c>
      <c r="AU224" s="188" t="s">
        <v>172</v>
      </c>
      <c r="AV224" s="13" t="s">
        <v>172</v>
      </c>
      <c r="AW224" s="13" t="s">
        <v>30</v>
      </c>
      <c r="AX224" s="13" t="s">
        <v>74</v>
      </c>
      <c r="AY224" s="188" t="s">
        <v>164</v>
      </c>
    </row>
    <row r="225" s="14" customFormat="1">
      <c r="A225" s="14"/>
      <c r="B225" s="195"/>
      <c r="C225" s="14"/>
      <c r="D225" s="187" t="s">
        <v>174</v>
      </c>
      <c r="E225" s="196" t="s">
        <v>1</v>
      </c>
      <c r="F225" s="197" t="s">
        <v>323</v>
      </c>
      <c r="G225" s="14"/>
      <c r="H225" s="198">
        <v>10.08</v>
      </c>
      <c r="I225" s="199"/>
      <c r="J225" s="14"/>
      <c r="K225" s="14"/>
      <c r="L225" s="195"/>
      <c r="M225" s="200"/>
      <c r="N225" s="201"/>
      <c r="O225" s="201"/>
      <c r="P225" s="201"/>
      <c r="Q225" s="201"/>
      <c r="R225" s="201"/>
      <c r="S225" s="201"/>
      <c r="T225" s="20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196" t="s">
        <v>174</v>
      </c>
      <c r="AU225" s="196" t="s">
        <v>172</v>
      </c>
      <c r="AV225" s="14" t="s">
        <v>177</v>
      </c>
      <c r="AW225" s="14" t="s">
        <v>30</v>
      </c>
      <c r="AX225" s="14" t="s">
        <v>74</v>
      </c>
      <c r="AY225" s="196" t="s">
        <v>164</v>
      </c>
    </row>
    <row r="226" s="13" customFormat="1">
      <c r="A226" s="13"/>
      <c r="B226" s="186"/>
      <c r="C226" s="13"/>
      <c r="D226" s="187" t="s">
        <v>174</v>
      </c>
      <c r="E226" s="188" t="s">
        <v>1</v>
      </c>
      <c r="F226" s="189" t="s">
        <v>324</v>
      </c>
      <c r="G226" s="13"/>
      <c r="H226" s="190">
        <v>1.25</v>
      </c>
      <c r="I226" s="191"/>
      <c r="J226" s="13"/>
      <c r="K226" s="13"/>
      <c r="L226" s="186"/>
      <c r="M226" s="192"/>
      <c r="N226" s="193"/>
      <c r="O226" s="193"/>
      <c r="P226" s="193"/>
      <c r="Q226" s="193"/>
      <c r="R226" s="193"/>
      <c r="S226" s="193"/>
      <c r="T226" s="19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8" t="s">
        <v>174</v>
      </c>
      <c r="AU226" s="188" t="s">
        <v>172</v>
      </c>
      <c r="AV226" s="13" t="s">
        <v>172</v>
      </c>
      <c r="AW226" s="13" t="s">
        <v>30</v>
      </c>
      <c r="AX226" s="13" t="s">
        <v>74</v>
      </c>
      <c r="AY226" s="188" t="s">
        <v>164</v>
      </c>
    </row>
    <row r="227" s="14" customFormat="1">
      <c r="A227" s="14"/>
      <c r="B227" s="195"/>
      <c r="C227" s="14"/>
      <c r="D227" s="187" t="s">
        <v>174</v>
      </c>
      <c r="E227" s="196" t="s">
        <v>1</v>
      </c>
      <c r="F227" s="197" t="s">
        <v>325</v>
      </c>
      <c r="G227" s="14"/>
      <c r="H227" s="198">
        <v>1.25</v>
      </c>
      <c r="I227" s="199"/>
      <c r="J227" s="14"/>
      <c r="K227" s="14"/>
      <c r="L227" s="195"/>
      <c r="M227" s="200"/>
      <c r="N227" s="201"/>
      <c r="O227" s="201"/>
      <c r="P227" s="201"/>
      <c r="Q227" s="201"/>
      <c r="R227" s="201"/>
      <c r="S227" s="201"/>
      <c r="T227" s="20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6" t="s">
        <v>174</v>
      </c>
      <c r="AU227" s="196" t="s">
        <v>172</v>
      </c>
      <c r="AV227" s="14" t="s">
        <v>177</v>
      </c>
      <c r="AW227" s="14" t="s">
        <v>30</v>
      </c>
      <c r="AX227" s="14" t="s">
        <v>74</v>
      </c>
      <c r="AY227" s="196" t="s">
        <v>164</v>
      </c>
    </row>
    <row r="228" s="15" customFormat="1">
      <c r="A228" s="15"/>
      <c r="B228" s="203"/>
      <c r="C228" s="15"/>
      <c r="D228" s="187" t="s">
        <v>174</v>
      </c>
      <c r="E228" s="204" t="s">
        <v>1</v>
      </c>
      <c r="F228" s="205" t="s">
        <v>178</v>
      </c>
      <c r="G228" s="15"/>
      <c r="H228" s="206">
        <v>11.33</v>
      </c>
      <c r="I228" s="207"/>
      <c r="J228" s="15"/>
      <c r="K228" s="15"/>
      <c r="L228" s="203"/>
      <c r="M228" s="208"/>
      <c r="N228" s="209"/>
      <c r="O228" s="209"/>
      <c r="P228" s="209"/>
      <c r="Q228" s="209"/>
      <c r="R228" s="209"/>
      <c r="S228" s="209"/>
      <c r="T228" s="210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04" t="s">
        <v>174</v>
      </c>
      <c r="AU228" s="204" t="s">
        <v>172</v>
      </c>
      <c r="AV228" s="15" t="s">
        <v>171</v>
      </c>
      <c r="AW228" s="15" t="s">
        <v>30</v>
      </c>
      <c r="AX228" s="15" t="s">
        <v>82</v>
      </c>
      <c r="AY228" s="204" t="s">
        <v>164</v>
      </c>
    </row>
    <row r="229" s="12" customFormat="1" ht="22.8" customHeight="1">
      <c r="A229" s="12"/>
      <c r="B229" s="158"/>
      <c r="C229" s="12"/>
      <c r="D229" s="159" t="s">
        <v>73</v>
      </c>
      <c r="E229" s="169" t="s">
        <v>347</v>
      </c>
      <c r="F229" s="169" t="s">
        <v>348</v>
      </c>
      <c r="G229" s="12"/>
      <c r="H229" s="12"/>
      <c r="I229" s="161"/>
      <c r="J229" s="170">
        <f>BK229</f>
        <v>0</v>
      </c>
      <c r="K229" s="12"/>
      <c r="L229" s="158"/>
      <c r="M229" s="163"/>
      <c r="N229" s="164"/>
      <c r="O229" s="164"/>
      <c r="P229" s="165">
        <f>SUM(P230:P238)</f>
        <v>0</v>
      </c>
      <c r="Q229" s="164"/>
      <c r="R229" s="165">
        <f>SUM(R230:R238)</f>
        <v>0.016867649999999998</v>
      </c>
      <c r="S229" s="164"/>
      <c r="T229" s="166">
        <f>SUM(T230:T238)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59" t="s">
        <v>172</v>
      </c>
      <c r="AT229" s="167" t="s">
        <v>73</v>
      </c>
      <c r="AU229" s="167" t="s">
        <v>82</v>
      </c>
      <c r="AY229" s="159" t="s">
        <v>164</v>
      </c>
      <c r="BK229" s="168">
        <f>SUM(BK230:BK238)</f>
        <v>0</v>
      </c>
    </row>
    <row r="230" s="2" customFormat="1" ht="24.15" customHeight="1">
      <c r="A230" s="37"/>
      <c r="B230" s="171"/>
      <c r="C230" s="172" t="s">
        <v>355</v>
      </c>
      <c r="D230" s="172" t="s">
        <v>167</v>
      </c>
      <c r="E230" s="173" t="s">
        <v>350</v>
      </c>
      <c r="F230" s="174" t="s">
        <v>351</v>
      </c>
      <c r="G230" s="175" t="s">
        <v>170</v>
      </c>
      <c r="H230" s="176">
        <v>111.81</v>
      </c>
      <c r="I230" s="177"/>
      <c r="J230" s="178">
        <f>ROUND(I230*H230,2)</f>
        <v>0</v>
      </c>
      <c r="K230" s="179"/>
      <c r="L230" s="38"/>
      <c r="M230" s="180" t="s">
        <v>1</v>
      </c>
      <c r="N230" s="181" t="s">
        <v>40</v>
      </c>
      <c r="O230" s="76"/>
      <c r="P230" s="182">
        <f>O230*H230</f>
        <v>0</v>
      </c>
      <c r="Q230" s="182">
        <v>0.00010000000000000001</v>
      </c>
      <c r="R230" s="182">
        <f>Q230*H230</f>
        <v>0.011181</v>
      </c>
      <c r="S230" s="182">
        <v>0</v>
      </c>
      <c r="T230" s="18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120</v>
      </c>
      <c r="AT230" s="184" t="s">
        <v>167</v>
      </c>
      <c r="AU230" s="184" t="s">
        <v>172</v>
      </c>
      <c r="AY230" s="18" t="s">
        <v>164</v>
      </c>
      <c r="BE230" s="185">
        <f>IF(N230="základná",J230,0)</f>
        <v>0</v>
      </c>
      <c r="BF230" s="185">
        <f>IF(N230="znížená",J230,0)</f>
        <v>0</v>
      </c>
      <c r="BG230" s="185">
        <f>IF(N230="zákl. prenesená",J230,0)</f>
        <v>0</v>
      </c>
      <c r="BH230" s="185">
        <f>IF(N230="zníž. prenesená",J230,0)</f>
        <v>0</v>
      </c>
      <c r="BI230" s="185">
        <f>IF(N230="nulová",J230,0)</f>
        <v>0</v>
      </c>
      <c r="BJ230" s="18" t="s">
        <v>172</v>
      </c>
      <c r="BK230" s="185">
        <f>ROUND(I230*H230,2)</f>
        <v>0</v>
      </c>
      <c r="BL230" s="18" t="s">
        <v>120</v>
      </c>
      <c r="BM230" s="184" t="s">
        <v>352</v>
      </c>
    </row>
    <row r="231" s="13" customFormat="1">
      <c r="A231" s="13"/>
      <c r="B231" s="186"/>
      <c r="C231" s="13"/>
      <c r="D231" s="187" t="s">
        <v>174</v>
      </c>
      <c r="E231" s="188" t="s">
        <v>1</v>
      </c>
      <c r="F231" s="189" t="s">
        <v>440</v>
      </c>
      <c r="G231" s="13"/>
      <c r="H231" s="190">
        <v>37.911000000000001</v>
      </c>
      <c r="I231" s="191"/>
      <c r="J231" s="13"/>
      <c r="K231" s="13"/>
      <c r="L231" s="186"/>
      <c r="M231" s="192"/>
      <c r="N231" s="193"/>
      <c r="O231" s="193"/>
      <c r="P231" s="193"/>
      <c r="Q231" s="193"/>
      <c r="R231" s="193"/>
      <c r="S231" s="193"/>
      <c r="T231" s="19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8" t="s">
        <v>174</v>
      </c>
      <c r="AU231" s="188" t="s">
        <v>172</v>
      </c>
      <c r="AV231" s="13" t="s">
        <v>172</v>
      </c>
      <c r="AW231" s="13" t="s">
        <v>30</v>
      </c>
      <c r="AX231" s="13" t="s">
        <v>74</v>
      </c>
      <c r="AY231" s="188" t="s">
        <v>164</v>
      </c>
    </row>
    <row r="232" s="13" customFormat="1">
      <c r="A232" s="13"/>
      <c r="B232" s="186"/>
      <c r="C232" s="13"/>
      <c r="D232" s="187" t="s">
        <v>174</v>
      </c>
      <c r="E232" s="188" t="s">
        <v>1</v>
      </c>
      <c r="F232" s="189" t="s">
        <v>441</v>
      </c>
      <c r="G232" s="13"/>
      <c r="H232" s="190">
        <v>73.899000000000001</v>
      </c>
      <c r="I232" s="191"/>
      <c r="J232" s="13"/>
      <c r="K232" s="13"/>
      <c r="L232" s="186"/>
      <c r="M232" s="192"/>
      <c r="N232" s="193"/>
      <c r="O232" s="193"/>
      <c r="P232" s="193"/>
      <c r="Q232" s="193"/>
      <c r="R232" s="193"/>
      <c r="S232" s="193"/>
      <c r="T232" s="19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8" t="s">
        <v>174</v>
      </c>
      <c r="AU232" s="188" t="s">
        <v>172</v>
      </c>
      <c r="AV232" s="13" t="s">
        <v>172</v>
      </c>
      <c r="AW232" s="13" t="s">
        <v>30</v>
      </c>
      <c r="AX232" s="13" t="s">
        <v>74</v>
      </c>
      <c r="AY232" s="188" t="s">
        <v>164</v>
      </c>
    </row>
    <row r="233" s="14" customFormat="1">
      <c r="A233" s="14"/>
      <c r="B233" s="195"/>
      <c r="C233" s="14"/>
      <c r="D233" s="187" t="s">
        <v>174</v>
      </c>
      <c r="E233" s="196" t="s">
        <v>1</v>
      </c>
      <c r="F233" s="197" t="s">
        <v>176</v>
      </c>
      <c r="G233" s="14"/>
      <c r="H233" s="198">
        <v>111.81</v>
      </c>
      <c r="I233" s="199"/>
      <c r="J233" s="14"/>
      <c r="K233" s="14"/>
      <c r="L233" s="195"/>
      <c r="M233" s="200"/>
      <c r="N233" s="201"/>
      <c r="O233" s="201"/>
      <c r="P233" s="201"/>
      <c r="Q233" s="201"/>
      <c r="R233" s="201"/>
      <c r="S233" s="201"/>
      <c r="T233" s="20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196" t="s">
        <v>174</v>
      </c>
      <c r="AU233" s="196" t="s">
        <v>172</v>
      </c>
      <c r="AV233" s="14" t="s">
        <v>177</v>
      </c>
      <c r="AW233" s="14" t="s">
        <v>30</v>
      </c>
      <c r="AX233" s="14" t="s">
        <v>74</v>
      </c>
      <c r="AY233" s="196" t="s">
        <v>164</v>
      </c>
    </row>
    <row r="234" s="15" customFormat="1">
      <c r="A234" s="15"/>
      <c r="B234" s="203"/>
      <c r="C234" s="15"/>
      <c r="D234" s="187" t="s">
        <v>174</v>
      </c>
      <c r="E234" s="204" t="s">
        <v>1</v>
      </c>
      <c r="F234" s="205" t="s">
        <v>178</v>
      </c>
      <c r="G234" s="15"/>
      <c r="H234" s="206">
        <v>111.81</v>
      </c>
      <c r="I234" s="207"/>
      <c r="J234" s="15"/>
      <c r="K234" s="15"/>
      <c r="L234" s="203"/>
      <c r="M234" s="208"/>
      <c r="N234" s="209"/>
      <c r="O234" s="209"/>
      <c r="P234" s="209"/>
      <c r="Q234" s="209"/>
      <c r="R234" s="209"/>
      <c r="S234" s="209"/>
      <c r="T234" s="210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04" t="s">
        <v>174</v>
      </c>
      <c r="AU234" s="204" t="s">
        <v>172</v>
      </c>
      <c r="AV234" s="15" t="s">
        <v>171</v>
      </c>
      <c r="AW234" s="15" t="s">
        <v>30</v>
      </c>
      <c r="AX234" s="15" t="s">
        <v>82</v>
      </c>
      <c r="AY234" s="204" t="s">
        <v>164</v>
      </c>
    </row>
    <row r="235" s="2" customFormat="1" ht="24.15" customHeight="1">
      <c r="A235" s="37"/>
      <c r="B235" s="171"/>
      <c r="C235" s="172" t="s">
        <v>399</v>
      </c>
      <c r="D235" s="172" t="s">
        <v>167</v>
      </c>
      <c r="E235" s="173" t="s">
        <v>356</v>
      </c>
      <c r="F235" s="174" t="s">
        <v>357</v>
      </c>
      <c r="G235" s="175" t="s">
        <v>170</v>
      </c>
      <c r="H235" s="176">
        <v>37.911000000000001</v>
      </c>
      <c r="I235" s="177"/>
      <c r="J235" s="178">
        <f>ROUND(I235*H235,2)</f>
        <v>0</v>
      </c>
      <c r="K235" s="179"/>
      <c r="L235" s="38"/>
      <c r="M235" s="180" t="s">
        <v>1</v>
      </c>
      <c r="N235" s="181" t="s">
        <v>40</v>
      </c>
      <c r="O235" s="76"/>
      <c r="P235" s="182">
        <f>O235*H235</f>
        <v>0</v>
      </c>
      <c r="Q235" s="182">
        <v>0.00014999999999999999</v>
      </c>
      <c r="R235" s="182">
        <f>Q235*H235</f>
        <v>0.0056866499999999997</v>
      </c>
      <c r="S235" s="182">
        <v>0</v>
      </c>
      <c r="T235" s="18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4" t="s">
        <v>120</v>
      </c>
      <c r="AT235" s="184" t="s">
        <v>167</v>
      </c>
      <c r="AU235" s="184" t="s">
        <v>172</v>
      </c>
      <c r="AY235" s="18" t="s">
        <v>164</v>
      </c>
      <c r="BE235" s="185">
        <f>IF(N235="základná",J235,0)</f>
        <v>0</v>
      </c>
      <c r="BF235" s="185">
        <f>IF(N235="znížená",J235,0)</f>
        <v>0</v>
      </c>
      <c r="BG235" s="185">
        <f>IF(N235="zákl. prenesená",J235,0)</f>
        <v>0</v>
      </c>
      <c r="BH235" s="185">
        <f>IF(N235="zníž. prenesená",J235,0)</f>
        <v>0</v>
      </c>
      <c r="BI235" s="185">
        <f>IF(N235="nulová",J235,0)</f>
        <v>0</v>
      </c>
      <c r="BJ235" s="18" t="s">
        <v>172</v>
      </c>
      <c r="BK235" s="185">
        <f>ROUND(I235*H235,2)</f>
        <v>0</v>
      </c>
      <c r="BL235" s="18" t="s">
        <v>120</v>
      </c>
      <c r="BM235" s="184" t="s">
        <v>358</v>
      </c>
    </row>
    <row r="236" s="13" customFormat="1">
      <c r="A236" s="13"/>
      <c r="B236" s="186"/>
      <c r="C236" s="13"/>
      <c r="D236" s="187" t="s">
        <v>174</v>
      </c>
      <c r="E236" s="188" t="s">
        <v>1</v>
      </c>
      <c r="F236" s="189" t="s">
        <v>425</v>
      </c>
      <c r="G236" s="13"/>
      <c r="H236" s="190">
        <v>37.911000000000001</v>
      </c>
      <c r="I236" s="191"/>
      <c r="J236" s="13"/>
      <c r="K236" s="13"/>
      <c r="L236" s="186"/>
      <c r="M236" s="192"/>
      <c r="N236" s="193"/>
      <c r="O236" s="193"/>
      <c r="P236" s="193"/>
      <c r="Q236" s="193"/>
      <c r="R236" s="193"/>
      <c r="S236" s="193"/>
      <c r="T236" s="19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8" t="s">
        <v>174</v>
      </c>
      <c r="AU236" s="188" t="s">
        <v>172</v>
      </c>
      <c r="AV236" s="13" t="s">
        <v>172</v>
      </c>
      <c r="AW236" s="13" t="s">
        <v>30</v>
      </c>
      <c r="AX236" s="13" t="s">
        <v>74</v>
      </c>
      <c r="AY236" s="188" t="s">
        <v>164</v>
      </c>
    </row>
    <row r="237" s="14" customFormat="1">
      <c r="A237" s="14"/>
      <c r="B237" s="195"/>
      <c r="C237" s="14"/>
      <c r="D237" s="187" t="s">
        <v>174</v>
      </c>
      <c r="E237" s="196" t="s">
        <v>1</v>
      </c>
      <c r="F237" s="197" t="s">
        <v>176</v>
      </c>
      <c r="G237" s="14"/>
      <c r="H237" s="198">
        <v>37.911000000000001</v>
      </c>
      <c r="I237" s="199"/>
      <c r="J237" s="14"/>
      <c r="K237" s="14"/>
      <c r="L237" s="195"/>
      <c r="M237" s="200"/>
      <c r="N237" s="201"/>
      <c r="O237" s="201"/>
      <c r="P237" s="201"/>
      <c r="Q237" s="201"/>
      <c r="R237" s="201"/>
      <c r="S237" s="201"/>
      <c r="T237" s="20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196" t="s">
        <v>174</v>
      </c>
      <c r="AU237" s="196" t="s">
        <v>172</v>
      </c>
      <c r="AV237" s="14" t="s">
        <v>177</v>
      </c>
      <c r="AW237" s="14" t="s">
        <v>30</v>
      </c>
      <c r="AX237" s="14" t="s">
        <v>74</v>
      </c>
      <c r="AY237" s="196" t="s">
        <v>164</v>
      </c>
    </row>
    <row r="238" s="15" customFormat="1">
      <c r="A238" s="15"/>
      <c r="B238" s="203"/>
      <c r="C238" s="15"/>
      <c r="D238" s="187" t="s">
        <v>174</v>
      </c>
      <c r="E238" s="204" t="s">
        <v>1</v>
      </c>
      <c r="F238" s="205" t="s">
        <v>178</v>
      </c>
      <c r="G238" s="15"/>
      <c r="H238" s="206">
        <v>37.911000000000001</v>
      </c>
      <c r="I238" s="207"/>
      <c r="J238" s="15"/>
      <c r="K238" s="15"/>
      <c r="L238" s="203"/>
      <c r="M238" s="208"/>
      <c r="N238" s="209"/>
      <c r="O238" s="209"/>
      <c r="P238" s="209"/>
      <c r="Q238" s="209"/>
      <c r="R238" s="209"/>
      <c r="S238" s="209"/>
      <c r="T238" s="210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04" t="s">
        <v>174</v>
      </c>
      <c r="AU238" s="204" t="s">
        <v>172</v>
      </c>
      <c r="AV238" s="15" t="s">
        <v>171</v>
      </c>
      <c r="AW238" s="15" t="s">
        <v>30</v>
      </c>
      <c r="AX238" s="15" t="s">
        <v>82</v>
      </c>
      <c r="AY238" s="204" t="s">
        <v>164</v>
      </c>
    </row>
    <row r="239" s="12" customFormat="1" ht="25.92" customHeight="1">
      <c r="A239" s="12"/>
      <c r="B239" s="158"/>
      <c r="C239" s="12"/>
      <c r="D239" s="159" t="s">
        <v>73</v>
      </c>
      <c r="E239" s="160" t="s">
        <v>245</v>
      </c>
      <c r="F239" s="160" t="s">
        <v>403</v>
      </c>
      <c r="G239" s="12"/>
      <c r="H239" s="12"/>
      <c r="I239" s="161"/>
      <c r="J239" s="162">
        <f>BK239</f>
        <v>0</v>
      </c>
      <c r="K239" s="12"/>
      <c r="L239" s="158"/>
      <c r="M239" s="163"/>
      <c r="N239" s="164"/>
      <c r="O239" s="164"/>
      <c r="P239" s="165">
        <f>P240</f>
        <v>0</v>
      </c>
      <c r="Q239" s="164"/>
      <c r="R239" s="165">
        <f>R240</f>
        <v>0.051999999999999998</v>
      </c>
      <c r="S239" s="164"/>
      <c r="T239" s="166">
        <f>T240</f>
        <v>0.02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159" t="s">
        <v>177</v>
      </c>
      <c r="AT239" s="167" t="s">
        <v>73</v>
      </c>
      <c r="AU239" s="167" t="s">
        <v>74</v>
      </c>
      <c r="AY239" s="159" t="s">
        <v>164</v>
      </c>
      <c r="BK239" s="168">
        <f>BK240</f>
        <v>0</v>
      </c>
    </row>
    <row r="240" s="12" customFormat="1" ht="22.8" customHeight="1">
      <c r="A240" s="12"/>
      <c r="B240" s="158"/>
      <c r="C240" s="12"/>
      <c r="D240" s="159" t="s">
        <v>73</v>
      </c>
      <c r="E240" s="169" t="s">
        <v>404</v>
      </c>
      <c r="F240" s="169" t="s">
        <v>405</v>
      </c>
      <c r="G240" s="12"/>
      <c r="H240" s="12"/>
      <c r="I240" s="161"/>
      <c r="J240" s="170">
        <f>BK240</f>
        <v>0</v>
      </c>
      <c r="K240" s="12"/>
      <c r="L240" s="158"/>
      <c r="M240" s="163"/>
      <c r="N240" s="164"/>
      <c r="O240" s="164"/>
      <c r="P240" s="165">
        <f>SUM(P241:P244)</f>
        <v>0</v>
      </c>
      <c r="Q240" s="164"/>
      <c r="R240" s="165">
        <f>SUM(R241:R244)</f>
        <v>0.051999999999999998</v>
      </c>
      <c r="S240" s="164"/>
      <c r="T240" s="166">
        <f>SUM(T241:T244)</f>
        <v>0.02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59" t="s">
        <v>177</v>
      </c>
      <c r="AT240" s="167" t="s">
        <v>73</v>
      </c>
      <c r="AU240" s="167" t="s">
        <v>82</v>
      </c>
      <c r="AY240" s="159" t="s">
        <v>164</v>
      </c>
      <c r="BK240" s="168">
        <f>SUM(BK241:BK244)</f>
        <v>0</v>
      </c>
    </row>
    <row r="241" s="2" customFormat="1" ht="24.15" customHeight="1">
      <c r="A241" s="37"/>
      <c r="B241" s="171"/>
      <c r="C241" s="172" t="s">
        <v>402</v>
      </c>
      <c r="D241" s="172" t="s">
        <v>167</v>
      </c>
      <c r="E241" s="173" t="s">
        <v>407</v>
      </c>
      <c r="F241" s="174" t="s">
        <v>408</v>
      </c>
      <c r="G241" s="175" t="s">
        <v>227</v>
      </c>
      <c r="H241" s="176">
        <v>4</v>
      </c>
      <c r="I241" s="177"/>
      <c r="J241" s="178">
        <f>ROUND(I241*H241,2)</f>
        <v>0</v>
      </c>
      <c r="K241" s="179"/>
      <c r="L241" s="38"/>
      <c r="M241" s="180" t="s">
        <v>1</v>
      </c>
      <c r="N241" s="181" t="s">
        <v>40</v>
      </c>
      <c r="O241" s="76"/>
      <c r="P241" s="182">
        <f>O241*H241</f>
        <v>0</v>
      </c>
      <c r="Q241" s="182">
        <v>0</v>
      </c>
      <c r="R241" s="182">
        <f>Q241*H241</f>
        <v>0</v>
      </c>
      <c r="S241" s="182">
        <v>0</v>
      </c>
      <c r="T241" s="183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4" t="s">
        <v>409</v>
      </c>
      <c r="AT241" s="184" t="s">
        <v>167</v>
      </c>
      <c r="AU241" s="184" t="s">
        <v>172</v>
      </c>
      <c r="AY241" s="18" t="s">
        <v>164</v>
      </c>
      <c r="BE241" s="185">
        <f>IF(N241="základná",J241,0)</f>
        <v>0</v>
      </c>
      <c r="BF241" s="185">
        <f>IF(N241="znížená",J241,0)</f>
        <v>0</v>
      </c>
      <c r="BG241" s="185">
        <f>IF(N241="zákl. prenesená",J241,0)</f>
        <v>0</v>
      </c>
      <c r="BH241" s="185">
        <f>IF(N241="zníž. prenesená",J241,0)</f>
        <v>0</v>
      </c>
      <c r="BI241" s="185">
        <f>IF(N241="nulová",J241,0)</f>
        <v>0</v>
      </c>
      <c r="BJ241" s="18" t="s">
        <v>172</v>
      </c>
      <c r="BK241" s="185">
        <f>ROUND(I241*H241,2)</f>
        <v>0</v>
      </c>
      <c r="BL241" s="18" t="s">
        <v>409</v>
      </c>
      <c r="BM241" s="184" t="s">
        <v>410</v>
      </c>
    </row>
    <row r="242" s="2" customFormat="1" ht="24.15" customHeight="1">
      <c r="A242" s="37"/>
      <c r="B242" s="171"/>
      <c r="C242" s="211" t="s">
        <v>406</v>
      </c>
      <c r="D242" s="211" t="s">
        <v>245</v>
      </c>
      <c r="E242" s="212" t="s">
        <v>412</v>
      </c>
      <c r="F242" s="213" t="s">
        <v>413</v>
      </c>
      <c r="G242" s="214" t="s">
        <v>227</v>
      </c>
      <c r="H242" s="215">
        <v>4</v>
      </c>
      <c r="I242" s="216"/>
      <c r="J242" s="217">
        <f>ROUND(I242*H242,2)</f>
        <v>0</v>
      </c>
      <c r="K242" s="218"/>
      <c r="L242" s="219"/>
      <c r="M242" s="220" t="s">
        <v>1</v>
      </c>
      <c r="N242" s="221" t="s">
        <v>40</v>
      </c>
      <c r="O242" s="76"/>
      <c r="P242" s="182">
        <f>O242*H242</f>
        <v>0</v>
      </c>
      <c r="Q242" s="182">
        <v>0.0064999999999999997</v>
      </c>
      <c r="R242" s="182">
        <f>Q242*H242</f>
        <v>0.025999999999999999</v>
      </c>
      <c r="S242" s="182">
        <v>0</v>
      </c>
      <c r="T242" s="18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4" t="s">
        <v>414</v>
      </c>
      <c r="AT242" s="184" t="s">
        <v>245</v>
      </c>
      <c r="AU242" s="184" t="s">
        <v>172</v>
      </c>
      <c r="AY242" s="18" t="s">
        <v>164</v>
      </c>
      <c r="BE242" s="185">
        <f>IF(N242="základná",J242,0)</f>
        <v>0</v>
      </c>
      <c r="BF242" s="185">
        <f>IF(N242="znížená",J242,0)</f>
        <v>0</v>
      </c>
      <c r="BG242" s="185">
        <f>IF(N242="zákl. prenesená",J242,0)</f>
        <v>0</v>
      </c>
      <c r="BH242" s="185">
        <f>IF(N242="zníž. prenesená",J242,0)</f>
        <v>0</v>
      </c>
      <c r="BI242" s="185">
        <f>IF(N242="nulová",J242,0)</f>
        <v>0</v>
      </c>
      <c r="BJ242" s="18" t="s">
        <v>172</v>
      </c>
      <c r="BK242" s="185">
        <f>ROUND(I242*H242,2)</f>
        <v>0</v>
      </c>
      <c r="BL242" s="18" t="s">
        <v>414</v>
      </c>
      <c r="BM242" s="184" t="s">
        <v>415</v>
      </c>
    </row>
    <row r="243" s="2" customFormat="1" ht="24.15" customHeight="1">
      <c r="A243" s="37"/>
      <c r="B243" s="171"/>
      <c r="C243" s="211" t="s">
        <v>411</v>
      </c>
      <c r="D243" s="211" t="s">
        <v>245</v>
      </c>
      <c r="E243" s="212" t="s">
        <v>417</v>
      </c>
      <c r="F243" s="213" t="s">
        <v>418</v>
      </c>
      <c r="G243" s="214" t="s">
        <v>227</v>
      </c>
      <c r="H243" s="215">
        <v>4</v>
      </c>
      <c r="I243" s="216"/>
      <c r="J243" s="217">
        <f>ROUND(I243*H243,2)</f>
        <v>0</v>
      </c>
      <c r="K243" s="218"/>
      <c r="L243" s="219"/>
      <c r="M243" s="220" t="s">
        <v>1</v>
      </c>
      <c r="N243" s="221" t="s">
        <v>40</v>
      </c>
      <c r="O243" s="76"/>
      <c r="P243" s="182">
        <f>O243*H243</f>
        <v>0</v>
      </c>
      <c r="Q243" s="182">
        <v>0.0064999999999999997</v>
      </c>
      <c r="R243" s="182">
        <f>Q243*H243</f>
        <v>0.025999999999999999</v>
      </c>
      <c r="S243" s="182">
        <v>0</v>
      </c>
      <c r="T243" s="183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4" t="s">
        <v>414</v>
      </c>
      <c r="AT243" s="184" t="s">
        <v>245</v>
      </c>
      <c r="AU243" s="184" t="s">
        <v>172</v>
      </c>
      <c r="AY243" s="18" t="s">
        <v>164</v>
      </c>
      <c r="BE243" s="185">
        <f>IF(N243="základná",J243,0)</f>
        <v>0</v>
      </c>
      <c r="BF243" s="185">
        <f>IF(N243="znížená",J243,0)</f>
        <v>0</v>
      </c>
      <c r="BG243" s="185">
        <f>IF(N243="zákl. prenesená",J243,0)</f>
        <v>0</v>
      </c>
      <c r="BH243" s="185">
        <f>IF(N243="zníž. prenesená",J243,0)</f>
        <v>0</v>
      </c>
      <c r="BI243" s="185">
        <f>IF(N243="nulová",J243,0)</f>
        <v>0</v>
      </c>
      <c r="BJ243" s="18" t="s">
        <v>172</v>
      </c>
      <c r="BK243" s="185">
        <f>ROUND(I243*H243,2)</f>
        <v>0</v>
      </c>
      <c r="BL243" s="18" t="s">
        <v>414</v>
      </c>
      <c r="BM243" s="184" t="s">
        <v>419</v>
      </c>
    </row>
    <row r="244" s="2" customFormat="1" ht="24.15" customHeight="1">
      <c r="A244" s="37"/>
      <c r="B244" s="171"/>
      <c r="C244" s="172" t="s">
        <v>416</v>
      </c>
      <c r="D244" s="172" t="s">
        <v>167</v>
      </c>
      <c r="E244" s="173" t="s">
        <v>421</v>
      </c>
      <c r="F244" s="174" t="s">
        <v>422</v>
      </c>
      <c r="G244" s="175" t="s">
        <v>227</v>
      </c>
      <c r="H244" s="176">
        <v>4</v>
      </c>
      <c r="I244" s="177"/>
      <c r="J244" s="178">
        <f>ROUND(I244*H244,2)</f>
        <v>0</v>
      </c>
      <c r="K244" s="179"/>
      <c r="L244" s="38"/>
      <c r="M244" s="222" t="s">
        <v>1</v>
      </c>
      <c r="N244" s="223" t="s">
        <v>40</v>
      </c>
      <c r="O244" s="224"/>
      <c r="P244" s="225">
        <f>O244*H244</f>
        <v>0</v>
      </c>
      <c r="Q244" s="225">
        <v>0</v>
      </c>
      <c r="R244" s="225">
        <f>Q244*H244</f>
        <v>0</v>
      </c>
      <c r="S244" s="225">
        <v>0.0050000000000000001</v>
      </c>
      <c r="T244" s="226">
        <f>S244*H244</f>
        <v>0.02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409</v>
      </c>
      <c r="AT244" s="184" t="s">
        <v>167</v>
      </c>
      <c r="AU244" s="184" t="s">
        <v>172</v>
      </c>
      <c r="AY244" s="18" t="s">
        <v>164</v>
      </c>
      <c r="BE244" s="185">
        <f>IF(N244="základná",J244,0)</f>
        <v>0</v>
      </c>
      <c r="BF244" s="185">
        <f>IF(N244="znížená",J244,0)</f>
        <v>0</v>
      </c>
      <c r="BG244" s="185">
        <f>IF(N244="zákl. prenesená",J244,0)</f>
        <v>0</v>
      </c>
      <c r="BH244" s="185">
        <f>IF(N244="zníž. prenesená",J244,0)</f>
        <v>0</v>
      </c>
      <c r="BI244" s="185">
        <f>IF(N244="nulová",J244,0)</f>
        <v>0</v>
      </c>
      <c r="BJ244" s="18" t="s">
        <v>172</v>
      </c>
      <c r="BK244" s="185">
        <f>ROUND(I244*H244,2)</f>
        <v>0</v>
      </c>
      <c r="BL244" s="18" t="s">
        <v>409</v>
      </c>
      <c r="BM244" s="184" t="s">
        <v>423</v>
      </c>
    </row>
    <row r="245" s="2" customFormat="1" ht="6.96" customHeight="1">
      <c r="A245" s="37"/>
      <c r="B245" s="59"/>
      <c r="C245" s="60"/>
      <c r="D245" s="60"/>
      <c r="E245" s="60"/>
      <c r="F245" s="60"/>
      <c r="G245" s="60"/>
      <c r="H245" s="60"/>
      <c r="I245" s="60"/>
      <c r="J245" s="60"/>
      <c r="K245" s="60"/>
      <c r="L245" s="38"/>
      <c r="M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</row>
  </sheetData>
  <autoFilter ref="C128:K244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442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ROUND(J129,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ROUND((SUM(BE129:BE244)),  2)</f>
        <v>0</v>
      </c>
      <c r="G33" s="37"/>
      <c r="H33" s="37"/>
      <c r="I33" s="127">
        <v>0.20000000000000001</v>
      </c>
      <c r="J33" s="126">
        <f>ROUND(((SUM(BE129:BE244))*I33),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ROUND((SUM(BF129:BF244)),  2)</f>
        <v>0</v>
      </c>
      <c r="G34" s="37"/>
      <c r="H34" s="37"/>
      <c r="I34" s="127">
        <v>0.20000000000000001</v>
      </c>
      <c r="J34" s="126">
        <f>ROUND(((SUM(BF129:BF244))*I34),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ROUND((SUM(BG129:BG244)),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ROUND((SUM(BH129:BH244)),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ROUND((SUM(BI129:BI244)),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06 - Trieda č.26b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J129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J130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J131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142</v>
      </c>
      <c r="E99" s="145"/>
      <c r="F99" s="145"/>
      <c r="G99" s="145"/>
      <c r="H99" s="145"/>
      <c r="I99" s="145"/>
      <c r="J99" s="146">
        <f>J143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143</v>
      </c>
      <c r="E100" s="145"/>
      <c r="F100" s="145"/>
      <c r="G100" s="145"/>
      <c r="H100" s="145"/>
      <c r="I100" s="145"/>
      <c r="J100" s="146">
        <f>J160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9"/>
      <c r="C101" s="9"/>
      <c r="D101" s="140" t="s">
        <v>144</v>
      </c>
      <c r="E101" s="141"/>
      <c r="F101" s="141"/>
      <c r="G101" s="141"/>
      <c r="H101" s="141"/>
      <c r="I101" s="141"/>
      <c r="J101" s="142">
        <f>J162</f>
        <v>0</v>
      </c>
      <c r="K101" s="9"/>
      <c r="L101" s="13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3"/>
      <c r="C102" s="10"/>
      <c r="D102" s="144" t="s">
        <v>145</v>
      </c>
      <c r="E102" s="145"/>
      <c r="F102" s="145"/>
      <c r="G102" s="145"/>
      <c r="H102" s="145"/>
      <c r="I102" s="145"/>
      <c r="J102" s="146">
        <f>J163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360</v>
      </c>
      <c r="E103" s="145"/>
      <c r="F103" s="145"/>
      <c r="G103" s="145"/>
      <c r="H103" s="145"/>
      <c r="I103" s="145"/>
      <c r="J103" s="146">
        <f>J173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146</v>
      </c>
      <c r="E104" s="145"/>
      <c r="F104" s="145"/>
      <c r="G104" s="145"/>
      <c r="H104" s="145"/>
      <c r="I104" s="145"/>
      <c r="J104" s="146">
        <f>J178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147</v>
      </c>
      <c r="E105" s="145"/>
      <c r="F105" s="145"/>
      <c r="G105" s="145"/>
      <c r="H105" s="145"/>
      <c r="I105" s="145"/>
      <c r="J105" s="146">
        <f>J193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148</v>
      </c>
      <c r="E106" s="145"/>
      <c r="F106" s="145"/>
      <c r="G106" s="145"/>
      <c r="H106" s="145"/>
      <c r="I106" s="145"/>
      <c r="J106" s="146">
        <f>J201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149</v>
      </c>
      <c r="E107" s="145"/>
      <c r="F107" s="145"/>
      <c r="G107" s="145"/>
      <c r="H107" s="145"/>
      <c r="I107" s="145"/>
      <c r="J107" s="146">
        <f>J229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39"/>
      <c r="C108" s="9"/>
      <c r="D108" s="140" t="s">
        <v>362</v>
      </c>
      <c r="E108" s="141"/>
      <c r="F108" s="141"/>
      <c r="G108" s="141"/>
      <c r="H108" s="141"/>
      <c r="I108" s="141"/>
      <c r="J108" s="142">
        <f>J239</f>
        <v>0</v>
      </c>
      <c r="K108" s="9"/>
      <c r="L108" s="13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43"/>
      <c r="C109" s="10"/>
      <c r="D109" s="144" t="s">
        <v>363</v>
      </c>
      <c r="E109" s="145"/>
      <c r="F109" s="145"/>
      <c r="G109" s="145"/>
      <c r="H109" s="145"/>
      <c r="I109" s="145"/>
      <c r="J109" s="146">
        <f>J240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150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15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3.25" customHeight="1">
      <c r="A119" s="37"/>
      <c r="B119" s="38"/>
      <c r="C119" s="37"/>
      <c r="D119" s="37"/>
      <c r="E119" s="120" t="str">
        <f>E7</f>
        <v>Stavebné opravy v triedach - SPŠ elektrotechnická, Komenského 44, 040 01 Košice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133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7"/>
      <c r="D121" s="37"/>
      <c r="E121" s="66" t="str">
        <f>E9</f>
        <v>06 - Trieda č.26b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19</v>
      </c>
      <c r="D123" s="37"/>
      <c r="E123" s="37"/>
      <c r="F123" s="26" t="str">
        <f>F12</f>
        <v>Komenského 44, 040 01 Košice</v>
      </c>
      <c r="G123" s="37"/>
      <c r="H123" s="37"/>
      <c r="I123" s="31" t="s">
        <v>21</v>
      </c>
      <c r="J123" s="68" t="str">
        <f>IF(J12="","",J12)</f>
        <v>25. 10. 2020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23</v>
      </c>
      <c r="D125" s="37"/>
      <c r="E125" s="37"/>
      <c r="F125" s="26" t="str">
        <f>E15</f>
        <v xml:space="preserve"> SPŠ elektrotechnická, Komenského 44, 04001 Košice</v>
      </c>
      <c r="G125" s="37"/>
      <c r="H125" s="37"/>
      <c r="I125" s="31" t="s">
        <v>29</v>
      </c>
      <c r="J125" s="35" t="str">
        <f>E21</f>
        <v xml:space="preserve"> 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27</v>
      </c>
      <c r="D126" s="37"/>
      <c r="E126" s="37"/>
      <c r="F126" s="26" t="str">
        <f>IF(E18="","",E18)</f>
        <v>Vyplň údaj</v>
      </c>
      <c r="G126" s="37"/>
      <c r="H126" s="37"/>
      <c r="I126" s="31" t="s">
        <v>32</v>
      </c>
      <c r="J126" s="35" t="str">
        <f>E24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47"/>
      <c r="B128" s="148"/>
      <c r="C128" s="149" t="s">
        <v>151</v>
      </c>
      <c r="D128" s="150" t="s">
        <v>59</v>
      </c>
      <c r="E128" s="150" t="s">
        <v>55</v>
      </c>
      <c r="F128" s="150" t="s">
        <v>56</v>
      </c>
      <c r="G128" s="150" t="s">
        <v>152</v>
      </c>
      <c r="H128" s="150" t="s">
        <v>153</v>
      </c>
      <c r="I128" s="150" t="s">
        <v>154</v>
      </c>
      <c r="J128" s="151" t="s">
        <v>137</v>
      </c>
      <c r="K128" s="152" t="s">
        <v>155</v>
      </c>
      <c r="L128" s="153"/>
      <c r="M128" s="85" t="s">
        <v>1</v>
      </c>
      <c r="N128" s="86" t="s">
        <v>38</v>
      </c>
      <c r="O128" s="86" t="s">
        <v>156</v>
      </c>
      <c r="P128" s="86" t="s">
        <v>157</v>
      </c>
      <c r="Q128" s="86" t="s">
        <v>158</v>
      </c>
      <c r="R128" s="86" t="s">
        <v>159</v>
      </c>
      <c r="S128" s="86" t="s">
        <v>160</v>
      </c>
      <c r="T128" s="87" t="s">
        <v>161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  <row r="129" s="2" customFormat="1" ht="22.8" customHeight="1">
      <c r="A129" s="37"/>
      <c r="B129" s="38"/>
      <c r="C129" s="92" t="s">
        <v>138</v>
      </c>
      <c r="D129" s="37"/>
      <c r="E129" s="37"/>
      <c r="F129" s="37"/>
      <c r="G129" s="37"/>
      <c r="H129" s="37"/>
      <c r="I129" s="37"/>
      <c r="J129" s="154">
        <f>BK129</f>
        <v>0</v>
      </c>
      <c r="K129" s="37"/>
      <c r="L129" s="38"/>
      <c r="M129" s="88"/>
      <c r="N129" s="72"/>
      <c r="O129" s="89"/>
      <c r="P129" s="155">
        <f>P130+P162+P239</f>
        <v>0</v>
      </c>
      <c r="Q129" s="89"/>
      <c r="R129" s="155">
        <f>R130+R162+R239</f>
        <v>0.57686641000000005</v>
      </c>
      <c r="S129" s="89"/>
      <c r="T129" s="156">
        <f>T130+T162+T239</f>
        <v>0.16446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73</v>
      </c>
      <c r="AU129" s="18" t="s">
        <v>139</v>
      </c>
      <c r="BK129" s="157">
        <f>BK130+BK162+BK239</f>
        <v>0</v>
      </c>
    </row>
    <row r="130" s="12" customFormat="1" ht="25.92" customHeight="1">
      <c r="A130" s="12"/>
      <c r="B130" s="158"/>
      <c r="C130" s="12"/>
      <c r="D130" s="159" t="s">
        <v>73</v>
      </c>
      <c r="E130" s="160" t="s">
        <v>162</v>
      </c>
      <c r="F130" s="160" t="s">
        <v>163</v>
      </c>
      <c r="G130" s="12"/>
      <c r="H130" s="12"/>
      <c r="I130" s="161"/>
      <c r="J130" s="162">
        <f>BK130</f>
        <v>0</v>
      </c>
      <c r="K130" s="12"/>
      <c r="L130" s="158"/>
      <c r="M130" s="163"/>
      <c r="N130" s="164"/>
      <c r="O130" s="164"/>
      <c r="P130" s="165">
        <f>P131+P143+P160</f>
        <v>0</v>
      </c>
      <c r="Q130" s="164"/>
      <c r="R130" s="165">
        <f>R131+R143+R160</f>
        <v>0.27617069999999999</v>
      </c>
      <c r="S130" s="164"/>
      <c r="T130" s="166">
        <f>T131+T143+T160</f>
        <v>0.12240000000000001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82</v>
      </c>
      <c r="AT130" s="167" t="s">
        <v>73</v>
      </c>
      <c r="AU130" s="167" t="s">
        <v>74</v>
      </c>
      <c r="AY130" s="159" t="s">
        <v>164</v>
      </c>
      <c r="BK130" s="168">
        <f>BK131+BK143+BK160</f>
        <v>0</v>
      </c>
    </row>
    <row r="131" s="12" customFormat="1" ht="22.8" customHeight="1">
      <c r="A131" s="12"/>
      <c r="B131" s="158"/>
      <c r="C131" s="12"/>
      <c r="D131" s="159" t="s">
        <v>73</v>
      </c>
      <c r="E131" s="169" t="s">
        <v>165</v>
      </c>
      <c r="F131" s="169" t="s">
        <v>166</v>
      </c>
      <c r="G131" s="12"/>
      <c r="H131" s="12"/>
      <c r="I131" s="161"/>
      <c r="J131" s="170">
        <f>BK131</f>
        <v>0</v>
      </c>
      <c r="K131" s="12"/>
      <c r="L131" s="158"/>
      <c r="M131" s="163"/>
      <c r="N131" s="164"/>
      <c r="O131" s="164"/>
      <c r="P131" s="165">
        <f>SUM(P132:P142)</f>
        <v>0</v>
      </c>
      <c r="Q131" s="164"/>
      <c r="R131" s="165">
        <f>SUM(R132:R142)</f>
        <v>0.27617069999999999</v>
      </c>
      <c r="S131" s="164"/>
      <c r="T131" s="166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82</v>
      </c>
      <c r="AT131" s="167" t="s">
        <v>73</v>
      </c>
      <c r="AU131" s="167" t="s">
        <v>82</v>
      </c>
      <c r="AY131" s="159" t="s">
        <v>164</v>
      </c>
      <c r="BK131" s="168">
        <f>SUM(BK132:BK142)</f>
        <v>0</v>
      </c>
    </row>
    <row r="132" s="2" customFormat="1" ht="37.8" customHeight="1">
      <c r="A132" s="37"/>
      <c r="B132" s="171"/>
      <c r="C132" s="172" t="s">
        <v>82</v>
      </c>
      <c r="D132" s="172" t="s">
        <v>167</v>
      </c>
      <c r="E132" s="173" t="s">
        <v>168</v>
      </c>
      <c r="F132" s="174" t="s">
        <v>169</v>
      </c>
      <c r="G132" s="175" t="s">
        <v>170</v>
      </c>
      <c r="H132" s="176">
        <v>37.911000000000001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40</v>
      </c>
      <c r="O132" s="76"/>
      <c r="P132" s="182">
        <f>O132*H132</f>
        <v>0</v>
      </c>
      <c r="Q132" s="182">
        <v>0.00247</v>
      </c>
      <c r="R132" s="182">
        <f>Q132*H132</f>
        <v>0.093640170000000009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171</v>
      </c>
      <c r="AT132" s="184" t="s">
        <v>167</v>
      </c>
      <c r="AU132" s="184" t="s">
        <v>172</v>
      </c>
      <c r="AY132" s="18" t="s">
        <v>164</v>
      </c>
      <c r="BE132" s="185">
        <f>IF(N132="základná",J132,0)</f>
        <v>0</v>
      </c>
      <c r="BF132" s="185">
        <f>IF(N132="znížená",J132,0)</f>
        <v>0</v>
      </c>
      <c r="BG132" s="185">
        <f>IF(N132="zákl. prenesená",J132,0)</f>
        <v>0</v>
      </c>
      <c r="BH132" s="185">
        <f>IF(N132="zníž. prenesená",J132,0)</f>
        <v>0</v>
      </c>
      <c r="BI132" s="185">
        <f>IF(N132="nulová",J132,0)</f>
        <v>0</v>
      </c>
      <c r="BJ132" s="18" t="s">
        <v>172</v>
      </c>
      <c r="BK132" s="185">
        <f>ROUND(I132*H132,2)</f>
        <v>0</v>
      </c>
      <c r="BL132" s="18" t="s">
        <v>171</v>
      </c>
      <c r="BM132" s="184" t="s">
        <v>173</v>
      </c>
    </row>
    <row r="133" s="13" customFormat="1">
      <c r="A133" s="13"/>
      <c r="B133" s="186"/>
      <c r="C133" s="13"/>
      <c r="D133" s="187" t="s">
        <v>174</v>
      </c>
      <c r="E133" s="188" t="s">
        <v>1</v>
      </c>
      <c r="F133" s="189" t="s">
        <v>425</v>
      </c>
      <c r="G133" s="13"/>
      <c r="H133" s="190">
        <v>37.911000000000001</v>
      </c>
      <c r="I133" s="191"/>
      <c r="J133" s="13"/>
      <c r="K133" s="13"/>
      <c r="L133" s="186"/>
      <c r="M133" s="192"/>
      <c r="N133" s="193"/>
      <c r="O133" s="193"/>
      <c r="P133" s="193"/>
      <c r="Q133" s="193"/>
      <c r="R133" s="193"/>
      <c r="S133" s="193"/>
      <c r="T133" s="19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8" t="s">
        <v>174</v>
      </c>
      <c r="AU133" s="188" t="s">
        <v>172</v>
      </c>
      <c r="AV133" s="13" t="s">
        <v>172</v>
      </c>
      <c r="AW133" s="13" t="s">
        <v>30</v>
      </c>
      <c r="AX133" s="13" t="s">
        <v>74</v>
      </c>
      <c r="AY133" s="188" t="s">
        <v>164</v>
      </c>
    </row>
    <row r="134" s="14" customFormat="1">
      <c r="A134" s="14"/>
      <c r="B134" s="195"/>
      <c r="C134" s="14"/>
      <c r="D134" s="187" t="s">
        <v>174</v>
      </c>
      <c r="E134" s="196" t="s">
        <v>1</v>
      </c>
      <c r="F134" s="197" t="s">
        <v>176</v>
      </c>
      <c r="G134" s="14"/>
      <c r="H134" s="198">
        <v>37.911000000000001</v>
      </c>
      <c r="I134" s="199"/>
      <c r="J134" s="14"/>
      <c r="K134" s="14"/>
      <c r="L134" s="195"/>
      <c r="M134" s="200"/>
      <c r="N134" s="201"/>
      <c r="O134" s="201"/>
      <c r="P134" s="201"/>
      <c r="Q134" s="201"/>
      <c r="R134" s="201"/>
      <c r="S134" s="201"/>
      <c r="T134" s="20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6" t="s">
        <v>174</v>
      </c>
      <c r="AU134" s="196" t="s">
        <v>172</v>
      </c>
      <c r="AV134" s="14" t="s">
        <v>177</v>
      </c>
      <c r="AW134" s="14" t="s">
        <v>30</v>
      </c>
      <c r="AX134" s="14" t="s">
        <v>74</v>
      </c>
      <c r="AY134" s="196" t="s">
        <v>164</v>
      </c>
    </row>
    <row r="135" s="15" customFormat="1">
      <c r="A135" s="15"/>
      <c r="B135" s="203"/>
      <c r="C135" s="15"/>
      <c r="D135" s="187" t="s">
        <v>174</v>
      </c>
      <c r="E135" s="204" t="s">
        <v>1</v>
      </c>
      <c r="F135" s="205" t="s">
        <v>178</v>
      </c>
      <c r="G135" s="15"/>
      <c r="H135" s="206">
        <v>37.911000000000001</v>
      </c>
      <c r="I135" s="207"/>
      <c r="J135" s="15"/>
      <c r="K135" s="15"/>
      <c r="L135" s="203"/>
      <c r="M135" s="208"/>
      <c r="N135" s="209"/>
      <c r="O135" s="209"/>
      <c r="P135" s="209"/>
      <c r="Q135" s="209"/>
      <c r="R135" s="209"/>
      <c r="S135" s="209"/>
      <c r="T135" s="21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04" t="s">
        <v>174</v>
      </c>
      <c r="AU135" s="204" t="s">
        <v>172</v>
      </c>
      <c r="AV135" s="15" t="s">
        <v>171</v>
      </c>
      <c r="AW135" s="15" t="s">
        <v>30</v>
      </c>
      <c r="AX135" s="15" t="s">
        <v>82</v>
      </c>
      <c r="AY135" s="204" t="s">
        <v>164</v>
      </c>
    </row>
    <row r="136" s="2" customFormat="1" ht="24.15" customHeight="1">
      <c r="A136" s="37"/>
      <c r="B136" s="171"/>
      <c r="C136" s="172" t="s">
        <v>172</v>
      </c>
      <c r="D136" s="172" t="s">
        <v>167</v>
      </c>
      <c r="E136" s="173" t="s">
        <v>179</v>
      </c>
      <c r="F136" s="174" t="s">
        <v>180</v>
      </c>
      <c r="G136" s="175" t="s">
        <v>170</v>
      </c>
      <c r="H136" s="176">
        <v>73.899000000000001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40</v>
      </c>
      <c r="O136" s="76"/>
      <c r="P136" s="182">
        <f>O136*H136</f>
        <v>0</v>
      </c>
      <c r="Q136" s="182">
        <v>0.00247</v>
      </c>
      <c r="R136" s="182">
        <f>Q136*H136</f>
        <v>0.18253053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171</v>
      </c>
      <c r="AT136" s="184" t="s">
        <v>167</v>
      </c>
      <c r="AU136" s="184" t="s">
        <v>172</v>
      </c>
      <c r="AY136" s="18" t="s">
        <v>164</v>
      </c>
      <c r="BE136" s="185">
        <f>IF(N136="základná",J136,0)</f>
        <v>0</v>
      </c>
      <c r="BF136" s="185">
        <f>IF(N136="znížená",J136,0)</f>
        <v>0</v>
      </c>
      <c r="BG136" s="185">
        <f>IF(N136="zákl. prenesená",J136,0)</f>
        <v>0</v>
      </c>
      <c r="BH136" s="185">
        <f>IF(N136="zníž. prenesená",J136,0)</f>
        <v>0</v>
      </c>
      <c r="BI136" s="185">
        <f>IF(N136="nulová",J136,0)</f>
        <v>0</v>
      </c>
      <c r="BJ136" s="18" t="s">
        <v>172</v>
      </c>
      <c r="BK136" s="185">
        <f>ROUND(I136*H136,2)</f>
        <v>0</v>
      </c>
      <c r="BL136" s="18" t="s">
        <v>171</v>
      </c>
      <c r="BM136" s="184" t="s">
        <v>181</v>
      </c>
    </row>
    <row r="137" s="13" customFormat="1">
      <c r="A137" s="13"/>
      <c r="B137" s="186"/>
      <c r="C137" s="13"/>
      <c r="D137" s="187" t="s">
        <v>174</v>
      </c>
      <c r="E137" s="188" t="s">
        <v>1</v>
      </c>
      <c r="F137" s="189" t="s">
        <v>426</v>
      </c>
      <c r="G137" s="13"/>
      <c r="H137" s="190">
        <v>81.844999999999999</v>
      </c>
      <c r="I137" s="191"/>
      <c r="J137" s="13"/>
      <c r="K137" s="13"/>
      <c r="L137" s="186"/>
      <c r="M137" s="192"/>
      <c r="N137" s="193"/>
      <c r="O137" s="193"/>
      <c r="P137" s="193"/>
      <c r="Q137" s="193"/>
      <c r="R137" s="193"/>
      <c r="S137" s="193"/>
      <c r="T137" s="19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8" t="s">
        <v>174</v>
      </c>
      <c r="AU137" s="188" t="s">
        <v>172</v>
      </c>
      <c r="AV137" s="13" t="s">
        <v>172</v>
      </c>
      <c r="AW137" s="13" t="s">
        <v>30</v>
      </c>
      <c r="AX137" s="13" t="s">
        <v>74</v>
      </c>
      <c r="AY137" s="188" t="s">
        <v>164</v>
      </c>
    </row>
    <row r="138" s="13" customFormat="1">
      <c r="A138" s="13"/>
      <c r="B138" s="186"/>
      <c r="C138" s="13"/>
      <c r="D138" s="187" t="s">
        <v>174</v>
      </c>
      <c r="E138" s="188" t="s">
        <v>1</v>
      </c>
      <c r="F138" s="189" t="s">
        <v>427</v>
      </c>
      <c r="G138" s="13"/>
      <c r="H138" s="190">
        <v>-12.808999999999999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174</v>
      </c>
      <c r="AU138" s="188" t="s">
        <v>172</v>
      </c>
      <c r="AV138" s="13" t="s">
        <v>172</v>
      </c>
      <c r="AW138" s="13" t="s">
        <v>30</v>
      </c>
      <c r="AX138" s="13" t="s">
        <v>74</v>
      </c>
      <c r="AY138" s="188" t="s">
        <v>164</v>
      </c>
    </row>
    <row r="139" s="13" customFormat="1">
      <c r="A139" s="13"/>
      <c r="B139" s="186"/>
      <c r="C139" s="13"/>
      <c r="D139" s="187" t="s">
        <v>174</v>
      </c>
      <c r="E139" s="188" t="s">
        <v>1</v>
      </c>
      <c r="F139" s="189" t="s">
        <v>184</v>
      </c>
      <c r="G139" s="13"/>
      <c r="H139" s="190">
        <v>-1.845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174</v>
      </c>
      <c r="AU139" s="188" t="s">
        <v>172</v>
      </c>
      <c r="AV139" s="13" t="s">
        <v>172</v>
      </c>
      <c r="AW139" s="13" t="s">
        <v>30</v>
      </c>
      <c r="AX139" s="13" t="s">
        <v>74</v>
      </c>
      <c r="AY139" s="188" t="s">
        <v>164</v>
      </c>
    </row>
    <row r="140" s="13" customFormat="1">
      <c r="A140" s="13"/>
      <c r="B140" s="186"/>
      <c r="C140" s="13"/>
      <c r="D140" s="187" t="s">
        <v>174</v>
      </c>
      <c r="E140" s="188" t="s">
        <v>1</v>
      </c>
      <c r="F140" s="189" t="s">
        <v>428</v>
      </c>
      <c r="G140" s="13"/>
      <c r="H140" s="190">
        <v>6.7080000000000002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174</v>
      </c>
      <c r="AU140" s="188" t="s">
        <v>172</v>
      </c>
      <c r="AV140" s="13" t="s">
        <v>172</v>
      </c>
      <c r="AW140" s="13" t="s">
        <v>30</v>
      </c>
      <c r="AX140" s="13" t="s">
        <v>74</v>
      </c>
      <c r="AY140" s="188" t="s">
        <v>164</v>
      </c>
    </row>
    <row r="141" s="14" customFormat="1">
      <c r="A141" s="14"/>
      <c r="B141" s="195"/>
      <c r="C141" s="14"/>
      <c r="D141" s="187" t="s">
        <v>174</v>
      </c>
      <c r="E141" s="196" t="s">
        <v>1</v>
      </c>
      <c r="F141" s="197" t="s">
        <v>176</v>
      </c>
      <c r="G141" s="14"/>
      <c r="H141" s="198">
        <v>73.899000000000001</v>
      </c>
      <c r="I141" s="199"/>
      <c r="J141" s="14"/>
      <c r="K141" s="14"/>
      <c r="L141" s="195"/>
      <c r="M141" s="200"/>
      <c r="N141" s="201"/>
      <c r="O141" s="201"/>
      <c r="P141" s="201"/>
      <c r="Q141" s="201"/>
      <c r="R141" s="201"/>
      <c r="S141" s="201"/>
      <c r="T141" s="20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6" t="s">
        <v>174</v>
      </c>
      <c r="AU141" s="196" t="s">
        <v>172</v>
      </c>
      <c r="AV141" s="14" t="s">
        <v>177</v>
      </c>
      <c r="AW141" s="14" t="s">
        <v>30</v>
      </c>
      <c r="AX141" s="14" t="s">
        <v>74</v>
      </c>
      <c r="AY141" s="196" t="s">
        <v>164</v>
      </c>
    </row>
    <row r="142" s="15" customFormat="1">
      <c r="A142" s="15"/>
      <c r="B142" s="203"/>
      <c r="C142" s="15"/>
      <c r="D142" s="187" t="s">
        <v>174</v>
      </c>
      <c r="E142" s="204" t="s">
        <v>1</v>
      </c>
      <c r="F142" s="205" t="s">
        <v>178</v>
      </c>
      <c r="G142" s="15"/>
      <c r="H142" s="206">
        <v>73.899000000000001</v>
      </c>
      <c r="I142" s="207"/>
      <c r="J142" s="15"/>
      <c r="K142" s="15"/>
      <c r="L142" s="203"/>
      <c r="M142" s="208"/>
      <c r="N142" s="209"/>
      <c r="O142" s="209"/>
      <c r="P142" s="209"/>
      <c r="Q142" s="209"/>
      <c r="R142" s="209"/>
      <c r="S142" s="209"/>
      <c r="T142" s="210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04" t="s">
        <v>174</v>
      </c>
      <c r="AU142" s="204" t="s">
        <v>172</v>
      </c>
      <c r="AV142" s="15" t="s">
        <v>171</v>
      </c>
      <c r="AW142" s="15" t="s">
        <v>30</v>
      </c>
      <c r="AX142" s="15" t="s">
        <v>82</v>
      </c>
      <c r="AY142" s="204" t="s">
        <v>164</v>
      </c>
    </row>
    <row r="143" s="12" customFormat="1" ht="22.8" customHeight="1">
      <c r="A143" s="12"/>
      <c r="B143" s="158"/>
      <c r="C143" s="12"/>
      <c r="D143" s="159" t="s">
        <v>73</v>
      </c>
      <c r="E143" s="169" t="s">
        <v>186</v>
      </c>
      <c r="F143" s="169" t="s">
        <v>187</v>
      </c>
      <c r="G143" s="12"/>
      <c r="H143" s="12"/>
      <c r="I143" s="161"/>
      <c r="J143" s="170">
        <f>BK143</f>
        <v>0</v>
      </c>
      <c r="K143" s="12"/>
      <c r="L143" s="158"/>
      <c r="M143" s="163"/>
      <c r="N143" s="164"/>
      <c r="O143" s="164"/>
      <c r="P143" s="165">
        <f>SUM(P144:P159)</f>
        <v>0</v>
      </c>
      <c r="Q143" s="164"/>
      <c r="R143" s="165">
        <f>SUM(R144:R159)</f>
        <v>0</v>
      </c>
      <c r="S143" s="164"/>
      <c r="T143" s="166">
        <f>SUM(T144:T159)</f>
        <v>0.12240000000000001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9" t="s">
        <v>82</v>
      </c>
      <c r="AT143" s="167" t="s">
        <v>73</v>
      </c>
      <c r="AU143" s="167" t="s">
        <v>82</v>
      </c>
      <c r="AY143" s="159" t="s">
        <v>164</v>
      </c>
      <c r="BK143" s="168">
        <f>SUM(BK144:BK159)</f>
        <v>0</v>
      </c>
    </row>
    <row r="144" s="2" customFormat="1" ht="37.8" customHeight="1">
      <c r="A144" s="37"/>
      <c r="B144" s="171"/>
      <c r="C144" s="172" t="s">
        <v>177</v>
      </c>
      <c r="D144" s="172" t="s">
        <v>167</v>
      </c>
      <c r="E144" s="173" t="s">
        <v>368</v>
      </c>
      <c r="F144" s="174" t="s">
        <v>369</v>
      </c>
      <c r="G144" s="175" t="s">
        <v>170</v>
      </c>
      <c r="H144" s="176">
        <v>1.8</v>
      </c>
      <c r="I144" s="177"/>
      <c r="J144" s="178">
        <f>ROUND(I144*H144,2)</f>
        <v>0</v>
      </c>
      <c r="K144" s="179"/>
      <c r="L144" s="38"/>
      <c r="M144" s="180" t="s">
        <v>1</v>
      </c>
      <c r="N144" s="181" t="s">
        <v>40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0.068000000000000005</v>
      </c>
      <c r="T144" s="183">
        <f>S144*H144</f>
        <v>0.12240000000000001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171</v>
      </c>
      <c r="AT144" s="184" t="s">
        <v>167</v>
      </c>
      <c r="AU144" s="184" t="s">
        <v>172</v>
      </c>
      <c r="AY144" s="18" t="s">
        <v>164</v>
      </c>
      <c r="BE144" s="185">
        <f>IF(N144="základná",J144,0)</f>
        <v>0</v>
      </c>
      <c r="BF144" s="185">
        <f>IF(N144="znížená",J144,0)</f>
        <v>0</v>
      </c>
      <c r="BG144" s="185">
        <f>IF(N144="zákl. prenesená",J144,0)</f>
        <v>0</v>
      </c>
      <c r="BH144" s="185">
        <f>IF(N144="zníž. prenesená",J144,0)</f>
        <v>0</v>
      </c>
      <c r="BI144" s="185">
        <f>IF(N144="nulová",J144,0)</f>
        <v>0</v>
      </c>
      <c r="BJ144" s="18" t="s">
        <v>172</v>
      </c>
      <c r="BK144" s="185">
        <f>ROUND(I144*H144,2)</f>
        <v>0</v>
      </c>
      <c r="BL144" s="18" t="s">
        <v>171</v>
      </c>
      <c r="BM144" s="184" t="s">
        <v>370</v>
      </c>
    </row>
    <row r="145" s="13" customFormat="1">
      <c r="A145" s="13"/>
      <c r="B145" s="186"/>
      <c r="C145" s="13"/>
      <c r="D145" s="187" t="s">
        <v>174</v>
      </c>
      <c r="E145" s="188" t="s">
        <v>1</v>
      </c>
      <c r="F145" s="189" t="s">
        <v>371</v>
      </c>
      <c r="G145" s="13"/>
      <c r="H145" s="190">
        <v>1.8</v>
      </c>
      <c r="I145" s="191"/>
      <c r="J145" s="13"/>
      <c r="K145" s="13"/>
      <c r="L145" s="186"/>
      <c r="M145" s="192"/>
      <c r="N145" s="193"/>
      <c r="O145" s="193"/>
      <c r="P145" s="193"/>
      <c r="Q145" s="193"/>
      <c r="R145" s="193"/>
      <c r="S145" s="193"/>
      <c r="T145" s="19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8" t="s">
        <v>174</v>
      </c>
      <c r="AU145" s="188" t="s">
        <v>172</v>
      </c>
      <c r="AV145" s="13" t="s">
        <v>172</v>
      </c>
      <c r="AW145" s="13" t="s">
        <v>30</v>
      </c>
      <c r="AX145" s="13" t="s">
        <v>74</v>
      </c>
      <c r="AY145" s="188" t="s">
        <v>164</v>
      </c>
    </row>
    <row r="146" s="14" customFormat="1">
      <c r="A146" s="14"/>
      <c r="B146" s="195"/>
      <c r="C146" s="14"/>
      <c r="D146" s="187" t="s">
        <v>174</v>
      </c>
      <c r="E146" s="196" t="s">
        <v>1</v>
      </c>
      <c r="F146" s="197" t="s">
        <v>176</v>
      </c>
      <c r="G146" s="14"/>
      <c r="H146" s="198">
        <v>1.8</v>
      </c>
      <c r="I146" s="199"/>
      <c r="J146" s="14"/>
      <c r="K146" s="14"/>
      <c r="L146" s="195"/>
      <c r="M146" s="200"/>
      <c r="N146" s="201"/>
      <c r="O146" s="201"/>
      <c r="P146" s="201"/>
      <c r="Q146" s="201"/>
      <c r="R146" s="201"/>
      <c r="S146" s="201"/>
      <c r="T146" s="20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6" t="s">
        <v>174</v>
      </c>
      <c r="AU146" s="196" t="s">
        <v>172</v>
      </c>
      <c r="AV146" s="14" t="s">
        <v>177</v>
      </c>
      <c r="AW146" s="14" t="s">
        <v>30</v>
      </c>
      <c r="AX146" s="14" t="s">
        <v>74</v>
      </c>
      <c r="AY146" s="196" t="s">
        <v>164</v>
      </c>
    </row>
    <row r="147" s="15" customFormat="1">
      <c r="A147" s="15"/>
      <c r="B147" s="203"/>
      <c r="C147" s="15"/>
      <c r="D147" s="187" t="s">
        <v>174</v>
      </c>
      <c r="E147" s="204" t="s">
        <v>1</v>
      </c>
      <c r="F147" s="205" t="s">
        <v>178</v>
      </c>
      <c r="G147" s="15"/>
      <c r="H147" s="206">
        <v>1.8</v>
      </c>
      <c r="I147" s="207"/>
      <c r="J147" s="15"/>
      <c r="K147" s="15"/>
      <c r="L147" s="203"/>
      <c r="M147" s="208"/>
      <c r="N147" s="209"/>
      <c r="O147" s="209"/>
      <c r="P147" s="209"/>
      <c r="Q147" s="209"/>
      <c r="R147" s="209"/>
      <c r="S147" s="209"/>
      <c r="T147" s="21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04" t="s">
        <v>174</v>
      </c>
      <c r="AU147" s="204" t="s">
        <v>172</v>
      </c>
      <c r="AV147" s="15" t="s">
        <v>171</v>
      </c>
      <c r="AW147" s="15" t="s">
        <v>30</v>
      </c>
      <c r="AX147" s="15" t="s">
        <v>82</v>
      </c>
      <c r="AY147" s="204" t="s">
        <v>164</v>
      </c>
    </row>
    <row r="148" s="2" customFormat="1" ht="24.15" customHeight="1">
      <c r="A148" s="37"/>
      <c r="B148" s="171"/>
      <c r="C148" s="172" t="s">
        <v>171</v>
      </c>
      <c r="D148" s="172" t="s">
        <v>167</v>
      </c>
      <c r="E148" s="173" t="s">
        <v>192</v>
      </c>
      <c r="F148" s="174" t="s">
        <v>193</v>
      </c>
      <c r="G148" s="175" t="s">
        <v>194</v>
      </c>
      <c r="H148" s="176">
        <v>0.14399999999999999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40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171</v>
      </c>
      <c r="AT148" s="184" t="s">
        <v>167</v>
      </c>
      <c r="AU148" s="184" t="s">
        <v>172</v>
      </c>
      <c r="AY148" s="18" t="s">
        <v>164</v>
      </c>
      <c r="BE148" s="185">
        <f>IF(N148="základná",J148,0)</f>
        <v>0</v>
      </c>
      <c r="BF148" s="185">
        <f>IF(N148="znížená",J148,0)</f>
        <v>0</v>
      </c>
      <c r="BG148" s="185">
        <f>IF(N148="zákl. prenesená",J148,0)</f>
        <v>0</v>
      </c>
      <c r="BH148" s="185">
        <f>IF(N148="zníž. prenesená",J148,0)</f>
        <v>0</v>
      </c>
      <c r="BI148" s="185">
        <f>IF(N148="nulová",J148,0)</f>
        <v>0</v>
      </c>
      <c r="BJ148" s="18" t="s">
        <v>172</v>
      </c>
      <c r="BK148" s="185">
        <f>ROUND(I148*H148,2)</f>
        <v>0</v>
      </c>
      <c r="BL148" s="18" t="s">
        <v>171</v>
      </c>
      <c r="BM148" s="184" t="s">
        <v>195</v>
      </c>
    </row>
    <row r="149" s="2" customFormat="1" ht="24.15" customHeight="1">
      <c r="A149" s="37"/>
      <c r="B149" s="171"/>
      <c r="C149" s="172" t="s">
        <v>196</v>
      </c>
      <c r="D149" s="172" t="s">
        <v>167</v>
      </c>
      <c r="E149" s="173" t="s">
        <v>197</v>
      </c>
      <c r="F149" s="174" t="s">
        <v>198</v>
      </c>
      <c r="G149" s="175" t="s">
        <v>194</v>
      </c>
      <c r="H149" s="176">
        <v>0.14399999999999999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40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171</v>
      </c>
      <c r="AT149" s="184" t="s">
        <v>167</v>
      </c>
      <c r="AU149" s="184" t="s">
        <v>172</v>
      </c>
      <c r="AY149" s="18" t="s">
        <v>164</v>
      </c>
      <c r="BE149" s="185">
        <f>IF(N149="základná",J149,0)</f>
        <v>0</v>
      </c>
      <c r="BF149" s="185">
        <f>IF(N149="znížená",J149,0)</f>
        <v>0</v>
      </c>
      <c r="BG149" s="185">
        <f>IF(N149="zákl. prenesená",J149,0)</f>
        <v>0</v>
      </c>
      <c r="BH149" s="185">
        <f>IF(N149="zníž. prenesená",J149,0)</f>
        <v>0</v>
      </c>
      <c r="BI149" s="185">
        <f>IF(N149="nulová",J149,0)</f>
        <v>0</v>
      </c>
      <c r="BJ149" s="18" t="s">
        <v>172</v>
      </c>
      <c r="BK149" s="185">
        <f>ROUND(I149*H149,2)</f>
        <v>0</v>
      </c>
      <c r="BL149" s="18" t="s">
        <v>171</v>
      </c>
      <c r="BM149" s="184" t="s">
        <v>372</v>
      </c>
    </row>
    <row r="150" s="2" customFormat="1" ht="14.4" customHeight="1">
      <c r="A150" s="37"/>
      <c r="B150" s="171"/>
      <c r="C150" s="172" t="s">
        <v>165</v>
      </c>
      <c r="D150" s="172" t="s">
        <v>167</v>
      </c>
      <c r="E150" s="173" t="s">
        <v>200</v>
      </c>
      <c r="F150" s="174" t="s">
        <v>201</v>
      </c>
      <c r="G150" s="175" t="s">
        <v>194</v>
      </c>
      <c r="H150" s="176">
        <v>0.14399999999999999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40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171</v>
      </c>
      <c r="AT150" s="184" t="s">
        <v>167</v>
      </c>
      <c r="AU150" s="184" t="s">
        <v>172</v>
      </c>
      <c r="AY150" s="18" t="s">
        <v>164</v>
      </c>
      <c r="BE150" s="185">
        <f>IF(N150="základná",J150,0)</f>
        <v>0</v>
      </c>
      <c r="BF150" s="185">
        <f>IF(N150="znížená",J150,0)</f>
        <v>0</v>
      </c>
      <c r="BG150" s="185">
        <f>IF(N150="zákl. prenesená",J150,0)</f>
        <v>0</v>
      </c>
      <c r="BH150" s="185">
        <f>IF(N150="zníž. prenesená",J150,0)</f>
        <v>0</v>
      </c>
      <c r="BI150" s="185">
        <f>IF(N150="nulová",J150,0)</f>
        <v>0</v>
      </c>
      <c r="BJ150" s="18" t="s">
        <v>172</v>
      </c>
      <c r="BK150" s="185">
        <f>ROUND(I150*H150,2)</f>
        <v>0</v>
      </c>
      <c r="BL150" s="18" t="s">
        <v>171</v>
      </c>
      <c r="BM150" s="184" t="s">
        <v>202</v>
      </c>
    </row>
    <row r="151" s="2" customFormat="1" ht="14.4" customHeight="1">
      <c r="A151" s="37"/>
      <c r="B151" s="171"/>
      <c r="C151" s="172" t="s">
        <v>203</v>
      </c>
      <c r="D151" s="172" t="s">
        <v>167</v>
      </c>
      <c r="E151" s="173" t="s">
        <v>204</v>
      </c>
      <c r="F151" s="174" t="s">
        <v>205</v>
      </c>
      <c r="G151" s="175" t="s">
        <v>194</v>
      </c>
      <c r="H151" s="176">
        <v>0.14399999999999999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40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171</v>
      </c>
      <c r="AT151" s="184" t="s">
        <v>167</v>
      </c>
      <c r="AU151" s="184" t="s">
        <v>172</v>
      </c>
      <c r="AY151" s="18" t="s">
        <v>164</v>
      </c>
      <c r="BE151" s="185">
        <f>IF(N151="základná",J151,0)</f>
        <v>0</v>
      </c>
      <c r="BF151" s="185">
        <f>IF(N151="znížená",J151,0)</f>
        <v>0</v>
      </c>
      <c r="BG151" s="185">
        <f>IF(N151="zákl. prenesená",J151,0)</f>
        <v>0</v>
      </c>
      <c r="BH151" s="185">
        <f>IF(N151="zníž. prenesená",J151,0)</f>
        <v>0</v>
      </c>
      <c r="BI151" s="185">
        <f>IF(N151="nulová",J151,0)</f>
        <v>0</v>
      </c>
      <c r="BJ151" s="18" t="s">
        <v>172</v>
      </c>
      <c r="BK151" s="185">
        <f>ROUND(I151*H151,2)</f>
        <v>0</v>
      </c>
      <c r="BL151" s="18" t="s">
        <v>171</v>
      </c>
      <c r="BM151" s="184" t="s">
        <v>206</v>
      </c>
    </row>
    <row r="152" s="2" customFormat="1" ht="14.4" customHeight="1">
      <c r="A152" s="37"/>
      <c r="B152" s="171"/>
      <c r="C152" s="172" t="s">
        <v>207</v>
      </c>
      <c r="D152" s="172" t="s">
        <v>167</v>
      </c>
      <c r="E152" s="173" t="s">
        <v>208</v>
      </c>
      <c r="F152" s="174" t="s">
        <v>209</v>
      </c>
      <c r="G152" s="175" t="s">
        <v>194</v>
      </c>
      <c r="H152" s="176">
        <v>0.14399999999999999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40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171</v>
      </c>
      <c r="AT152" s="184" t="s">
        <v>167</v>
      </c>
      <c r="AU152" s="184" t="s">
        <v>172</v>
      </c>
      <c r="AY152" s="18" t="s">
        <v>164</v>
      </c>
      <c r="BE152" s="185">
        <f>IF(N152="základná",J152,0)</f>
        <v>0</v>
      </c>
      <c r="BF152" s="185">
        <f>IF(N152="znížená",J152,0)</f>
        <v>0</v>
      </c>
      <c r="BG152" s="185">
        <f>IF(N152="zákl. prenesená",J152,0)</f>
        <v>0</v>
      </c>
      <c r="BH152" s="185">
        <f>IF(N152="zníž. prenesená",J152,0)</f>
        <v>0</v>
      </c>
      <c r="BI152" s="185">
        <f>IF(N152="nulová",J152,0)</f>
        <v>0</v>
      </c>
      <c r="BJ152" s="18" t="s">
        <v>172</v>
      </c>
      <c r="BK152" s="185">
        <f>ROUND(I152*H152,2)</f>
        <v>0</v>
      </c>
      <c r="BL152" s="18" t="s">
        <v>171</v>
      </c>
      <c r="BM152" s="184" t="s">
        <v>210</v>
      </c>
    </row>
    <row r="153" s="2" customFormat="1" ht="24.15" customHeight="1">
      <c r="A153" s="37"/>
      <c r="B153" s="171"/>
      <c r="C153" s="172" t="s">
        <v>186</v>
      </c>
      <c r="D153" s="172" t="s">
        <v>167</v>
      </c>
      <c r="E153" s="173" t="s">
        <v>211</v>
      </c>
      <c r="F153" s="174" t="s">
        <v>212</v>
      </c>
      <c r="G153" s="175" t="s">
        <v>194</v>
      </c>
      <c r="H153" s="176">
        <v>2.7360000000000002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40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171</v>
      </c>
      <c r="AT153" s="184" t="s">
        <v>167</v>
      </c>
      <c r="AU153" s="184" t="s">
        <v>172</v>
      </c>
      <c r="AY153" s="18" t="s">
        <v>164</v>
      </c>
      <c r="BE153" s="185">
        <f>IF(N153="základná",J153,0)</f>
        <v>0</v>
      </c>
      <c r="BF153" s="185">
        <f>IF(N153="znížená",J153,0)</f>
        <v>0</v>
      </c>
      <c r="BG153" s="185">
        <f>IF(N153="zákl. prenesená",J153,0)</f>
        <v>0</v>
      </c>
      <c r="BH153" s="185">
        <f>IF(N153="zníž. prenesená",J153,0)</f>
        <v>0</v>
      </c>
      <c r="BI153" s="185">
        <f>IF(N153="nulová",J153,0)</f>
        <v>0</v>
      </c>
      <c r="BJ153" s="18" t="s">
        <v>172</v>
      </c>
      <c r="BK153" s="185">
        <f>ROUND(I153*H153,2)</f>
        <v>0</v>
      </c>
      <c r="BL153" s="18" t="s">
        <v>171</v>
      </c>
      <c r="BM153" s="184" t="s">
        <v>213</v>
      </c>
    </row>
    <row r="154" s="13" customFormat="1">
      <c r="A154" s="13"/>
      <c r="B154" s="186"/>
      <c r="C154" s="13"/>
      <c r="D154" s="187" t="s">
        <v>174</v>
      </c>
      <c r="E154" s="13"/>
      <c r="F154" s="189" t="s">
        <v>373</v>
      </c>
      <c r="G154" s="13"/>
      <c r="H154" s="190">
        <v>2.7360000000000002</v>
      </c>
      <c r="I154" s="191"/>
      <c r="J154" s="13"/>
      <c r="K154" s="13"/>
      <c r="L154" s="186"/>
      <c r="M154" s="192"/>
      <c r="N154" s="193"/>
      <c r="O154" s="193"/>
      <c r="P154" s="193"/>
      <c r="Q154" s="193"/>
      <c r="R154" s="193"/>
      <c r="S154" s="193"/>
      <c r="T154" s="19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8" t="s">
        <v>174</v>
      </c>
      <c r="AU154" s="188" t="s">
        <v>172</v>
      </c>
      <c r="AV154" s="13" t="s">
        <v>172</v>
      </c>
      <c r="AW154" s="13" t="s">
        <v>3</v>
      </c>
      <c r="AX154" s="13" t="s">
        <v>82</v>
      </c>
      <c r="AY154" s="188" t="s">
        <v>164</v>
      </c>
    </row>
    <row r="155" s="2" customFormat="1" ht="24.15" customHeight="1">
      <c r="A155" s="37"/>
      <c r="B155" s="171"/>
      <c r="C155" s="172" t="s">
        <v>102</v>
      </c>
      <c r="D155" s="172" t="s">
        <v>167</v>
      </c>
      <c r="E155" s="173" t="s">
        <v>215</v>
      </c>
      <c r="F155" s="174" t="s">
        <v>216</v>
      </c>
      <c r="G155" s="175" t="s">
        <v>194</v>
      </c>
      <c r="H155" s="176">
        <v>0.14399999999999999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40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171</v>
      </c>
      <c r="AT155" s="184" t="s">
        <v>167</v>
      </c>
      <c r="AU155" s="184" t="s">
        <v>172</v>
      </c>
      <c r="AY155" s="18" t="s">
        <v>164</v>
      </c>
      <c r="BE155" s="185">
        <f>IF(N155="základná",J155,0)</f>
        <v>0</v>
      </c>
      <c r="BF155" s="185">
        <f>IF(N155="znížená",J155,0)</f>
        <v>0</v>
      </c>
      <c r="BG155" s="185">
        <f>IF(N155="zákl. prenesená",J155,0)</f>
        <v>0</v>
      </c>
      <c r="BH155" s="185">
        <f>IF(N155="zníž. prenesená",J155,0)</f>
        <v>0</v>
      </c>
      <c r="BI155" s="185">
        <f>IF(N155="nulová",J155,0)</f>
        <v>0</v>
      </c>
      <c r="BJ155" s="18" t="s">
        <v>172</v>
      </c>
      <c r="BK155" s="185">
        <f>ROUND(I155*H155,2)</f>
        <v>0</v>
      </c>
      <c r="BL155" s="18" t="s">
        <v>171</v>
      </c>
      <c r="BM155" s="184" t="s">
        <v>217</v>
      </c>
    </row>
    <row r="156" s="2" customFormat="1" ht="24.15" customHeight="1">
      <c r="A156" s="37"/>
      <c r="B156" s="171"/>
      <c r="C156" s="172" t="s">
        <v>105</v>
      </c>
      <c r="D156" s="172" t="s">
        <v>167</v>
      </c>
      <c r="E156" s="173" t="s">
        <v>218</v>
      </c>
      <c r="F156" s="174" t="s">
        <v>219</v>
      </c>
      <c r="G156" s="175" t="s">
        <v>194</v>
      </c>
      <c r="H156" s="176">
        <v>0.28799999999999998</v>
      </c>
      <c r="I156" s="177"/>
      <c r="J156" s="178">
        <f>ROUND(I156*H156,2)</f>
        <v>0</v>
      </c>
      <c r="K156" s="179"/>
      <c r="L156" s="38"/>
      <c r="M156" s="180" t="s">
        <v>1</v>
      </c>
      <c r="N156" s="181" t="s">
        <v>40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171</v>
      </c>
      <c r="AT156" s="184" t="s">
        <v>167</v>
      </c>
      <c r="AU156" s="184" t="s">
        <v>172</v>
      </c>
      <c r="AY156" s="18" t="s">
        <v>164</v>
      </c>
      <c r="BE156" s="185">
        <f>IF(N156="základná",J156,0)</f>
        <v>0</v>
      </c>
      <c r="BF156" s="185">
        <f>IF(N156="znížená",J156,0)</f>
        <v>0</v>
      </c>
      <c r="BG156" s="185">
        <f>IF(N156="zákl. prenesená",J156,0)</f>
        <v>0</v>
      </c>
      <c r="BH156" s="185">
        <f>IF(N156="zníž. prenesená",J156,0)</f>
        <v>0</v>
      </c>
      <c r="BI156" s="185">
        <f>IF(N156="nulová",J156,0)</f>
        <v>0</v>
      </c>
      <c r="BJ156" s="18" t="s">
        <v>172</v>
      </c>
      <c r="BK156" s="185">
        <f>ROUND(I156*H156,2)</f>
        <v>0</v>
      </c>
      <c r="BL156" s="18" t="s">
        <v>171</v>
      </c>
      <c r="BM156" s="184" t="s">
        <v>220</v>
      </c>
    </row>
    <row r="157" s="13" customFormat="1">
      <c r="A157" s="13"/>
      <c r="B157" s="186"/>
      <c r="C157" s="13"/>
      <c r="D157" s="187" t="s">
        <v>174</v>
      </c>
      <c r="E157" s="13"/>
      <c r="F157" s="189" t="s">
        <v>374</v>
      </c>
      <c r="G157" s="13"/>
      <c r="H157" s="190">
        <v>0.28799999999999998</v>
      </c>
      <c r="I157" s="191"/>
      <c r="J157" s="13"/>
      <c r="K157" s="13"/>
      <c r="L157" s="186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174</v>
      </c>
      <c r="AU157" s="188" t="s">
        <v>172</v>
      </c>
      <c r="AV157" s="13" t="s">
        <v>172</v>
      </c>
      <c r="AW157" s="13" t="s">
        <v>3</v>
      </c>
      <c r="AX157" s="13" t="s">
        <v>82</v>
      </c>
      <c r="AY157" s="188" t="s">
        <v>164</v>
      </c>
    </row>
    <row r="158" s="2" customFormat="1" ht="24.15" customHeight="1">
      <c r="A158" s="37"/>
      <c r="B158" s="171"/>
      <c r="C158" s="172" t="s">
        <v>108</v>
      </c>
      <c r="D158" s="172" t="s">
        <v>167</v>
      </c>
      <c r="E158" s="173" t="s">
        <v>222</v>
      </c>
      <c r="F158" s="174" t="s">
        <v>223</v>
      </c>
      <c r="G158" s="175" t="s">
        <v>194</v>
      </c>
      <c r="H158" s="176">
        <v>0.14399999999999999</v>
      </c>
      <c r="I158" s="177"/>
      <c r="J158" s="178">
        <f>ROUND(I158*H158,2)</f>
        <v>0</v>
      </c>
      <c r="K158" s="179"/>
      <c r="L158" s="38"/>
      <c r="M158" s="180" t="s">
        <v>1</v>
      </c>
      <c r="N158" s="181" t="s">
        <v>40</v>
      </c>
      <c r="O158" s="76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171</v>
      </c>
      <c r="AT158" s="184" t="s">
        <v>167</v>
      </c>
      <c r="AU158" s="184" t="s">
        <v>172</v>
      </c>
      <c r="AY158" s="18" t="s">
        <v>164</v>
      </c>
      <c r="BE158" s="185">
        <f>IF(N158="základná",J158,0)</f>
        <v>0</v>
      </c>
      <c r="BF158" s="185">
        <f>IF(N158="znížená",J158,0)</f>
        <v>0</v>
      </c>
      <c r="BG158" s="185">
        <f>IF(N158="zákl. prenesená",J158,0)</f>
        <v>0</v>
      </c>
      <c r="BH158" s="185">
        <f>IF(N158="zníž. prenesená",J158,0)</f>
        <v>0</v>
      </c>
      <c r="BI158" s="185">
        <f>IF(N158="nulová",J158,0)</f>
        <v>0</v>
      </c>
      <c r="BJ158" s="18" t="s">
        <v>172</v>
      </c>
      <c r="BK158" s="185">
        <f>ROUND(I158*H158,2)</f>
        <v>0</v>
      </c>
      <c r="BL158" s="18" t="s">
        <v>171</v>
      </c>
      <c r="BM158" s="184" t="s">
        <v>375</v>
      </c>
    </row>
    <row r="159" s="2" customFormat="1" ht="14.4" customHeight="1">
      <c r="A159" s="37"/>
      <c r="B159" s="171"/>
      <c r="C159" s="172" t="s">
        <v>111</v>
      </c>
      <c r="D159" s="172" t="s">
        <v>167</v>
      </c>
      <c r="E159" s="173" t="s">
        <v>225</v>
      </c>
      <c r="F159" s="174" t="s">
        <v>226</v>
      </c>
      <c r="G159" s="175" t="s">
        <v>227</v>
      </c>
      <c r="H159" s="176">
        <v>0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40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171</v>
      </c>
      <c r="AT159" s="184" t="s">
        <v>167</v>
      </c>
      <c r="AU159" s="184" t="s">
        <v>172</v>
      </c>
      <c r="AY159" s="18" t="s">
        <v>164</v>
      </c>
      <c r="BE159" s="185">
        <f>IF(N159="základná",J159,0)</f>
        <v>0</v>
      </c>
      <c r="BF159" s="185">
        <f>IF(N159="znížená",J159,0)</f>
        <v>0</v>
      </c>
      <c r="BG159" s="185">
        <f>IF(N159="zákl. prenesená",J159,0)</f>
        <v>0</v>
      </c>
      <c r="BH159" s="185">
        <f>IF(N159="zníž. prenesená",J159,0)</f>
        <v>0</v>
      </c>
      <c r="BI159" s="185">
        <f>IF(N159="nulová",J159,0)</f>
        <v>0</v>
      </c>
      <c r="BJ159" s="18" t="s">
        <v>172</v>
      </c>
      <c r="BK159" s="185">
        <f>ROUND(I159*H159,2)</f>
        <v>0</v>
      </c>
      <c r="BL159" s="18" t="s">
        <v>171</v>
      </c>
      <c r="BM159" s="184" t="s">
        <v>228</v>
      </c>
    </row>
    <row r="160" s="12" customFormat="1" ht="22.8" customHeight="1">
      <c r="A160" s="12"/>
      <c r="B160" s="158"/>
      <c r="C160" s="12"/>
      <c r="D160" s="159" t="s">
        <v>73</v>
      </c>
      <c r="E160" s="169" t="s">
        <v>229</v>
      </c>
      <c r="F160" s="169" t="s">
        <v>230</v>
      </c>
      <c r="G160" s="12"/>
      <c r="H160" s="12"/>
      <c r="I160" s="161"/>
      <c r="J160" s="170">
        <f>BK160</f>
        <v>0</v>
      </c>
      <c r="K160" s="12"/>
      <c r="L160" s="158"/>
      <c r="M160" s="163"/>
      <c r="N160" s="164"/>
      <c r="O160" s="164"/>
      <c r="P160" s="165">
        <f>P161</f>
        <v>0</v>
      </c>
      <c r="Q160" s="164"/>
      <c r="R160" s="165">
        <f>R161</f>
        <v>0</v>
      </c>
      <c r="S160" s="164"/>
      <c r="T160" s="166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9" t="s">
        <v>82</v>
      </c>
      <c r="AT160" s="167" t="s">
        <v>73</v>
      </c>
      <c r="AU160" s="167" t="s">
        <v>82</v>
      </c>
      <c r="AY160" s="159" t="s">
        <v>164</v>
      </c>
      <c r="BK160" s="168">
        <f>BK161</f>
        <v>0</v>
      </c>
    </row>
    <row r="161" s="2" customFormat="1" ht="24.15" customHeight="1">
      <c r="A161" s="37"/>
      <c r="B161" s="171"/>
      <c r="C161" s="172" t="s">
        <v>114</v>
      </c>
      <c r="D161" s="172" t="s">
        <v>167</v>
      </c>
      <c r="E161" s="173" t="s">
        <v>231</v>
      </c>
      <c r="F161" s="174" t="s">
        <v>232</v>
      </c>
      <c r="G161" s="175" t="s">
        <v>194</v>
      </c>
      <c r="H161" s="176">
        <v>0.27600000000000002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40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171</v>
      </c>
      <c r="AT161" s="184" t="s">
        <v>167</v>
      </c>
      <c r="AU161" s="184" t="s">
        <v>172</v>
      </c>
      <c r="AY161" s="18" t="s">
        <v>164</v>
      </c>
      <c r="BE161" s="185">
        <f>IF(N161="základná",J161,0)</f>
        <v>0</v>
      </c>
      <c r="BF161" s="185">
        <f>IF(N161="znížená",J161,0)</f>
        <v>0</v>
      </c>
      <c r="BG161" s="185">
        <f>IF(N161="zákl. prenesená",J161,0)</f>
        <v>0</v>
      </c>
      <c r="BH161" s="185">
        <f>IF(N161="zníž. prenesená",J161,0)</f>
        <v>0</v>
      </c>
      <c r="BI161" s="185">
        <f>IF(N161="nulová",J161,0)</f>
        <v>0</v>
      </c>
      <c r="BJ161" s="18" t="s">
        <v>172</v>
      </c>
      <c r="BK161" s="185">
        <f>ROUND(I161*H161,2)</f>
        <v>0</v>
      </c>
      <c r="BL161" s="18" t="s">
        <v>171</v>
      </c>
      <c r="BM161" s="184" t="s">
        <v>233</v>
      </c>
    </row>
    <row r="162" s="12" customFormat="1" ht="25.92" customHeight="1">
      <c r="A162" s="12"/>
      <c r="B162" s="158"/>
      <c r="C162" s="12"/>
      <c r="D162" s="159" t="s">
        <v>73</v>
      </c>
      <c r="E162" s="160" t="s">
        <v>234</v>
      </c>
      <c r="F162" s="160" t="s">
        <v>235</v>
      </c>
      <c r="G162" s="12"/>
      <c r="H162" s="12"/>
      <c r="I162" s="161"/>
      <c r="J162" s="162">
        <f>BK162</f>
        <v>0</v>
      </c>
      <c r="K162" s="12"/>
      <c r="L162" s="158"/>
      <c r="M162" s="163"/>
      <c r="N162" s="164"/>
      <c r="O162" s="164"/>
      <c r="P162" s="165">
        <f>P163+P173+P178+P193+P201+P229</f>
        <v>0</v>
      </c>
      <c r="Q162" s="164"/>
      <c r="R162" s="165">
        <f>R163+R173+R178+R193+R201+R229</f>
        <v>0.24869571000000001</v>
      </c>
      <c r="S162" s="164"/>
      <c r="T162" s="166">
        <f>T163+T173+T178+T193+T201+T229</f>
        <v>0.022060000000000003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59" t="s">
        <v>172</v>
      </c>
      <c r="AT162" s="167" t="s">
        <v>73</v>
      </c>
      <c r="AU162" s="167" t="s">
        <v>74</v>
      </c>
      <c r="AY162" s="159" t="s">
        <v>164</v>
      </c>
      <c r="BK162" s="168">
        <f>BK163+BK173+BK178+BK193+BK201+BK229</f>
        <v>0</v>
      </c>
    </row>
    <row r="163" s="12" customFormat="1" ht="22.8" customHeight="1">
      <c r="A163" s="12"/>
      <c r="B163" s="158"/>
      <c r="C163" s="12"/>
      <c r="D163" s="159" t="s">
        <v>73</v>
      </c>
      <c r="E163" s="169" t="s">
        <v>236</v>
      </c>
      <c r="F163" s="169" t="s">
        <v>237</v>
      </c>
      <c r="G163" s="12"/>
      <c r="H163" s="12"/>
      <c r="I163" s="161"/>
      <c r="J163" s="170">
        <f>BK163</f>
        <v>0</v>
      </c>
      <c r="K163" s="12"/>
      <c r="L163" s="158"/>
      <c r="M163" s="163"/>
      <c r="N163" s="164"/>
      <c r="O163" s="164"/>
      <c r="P163" s="165">
        <f>SUM(P164:P172)</f>
        <v>0</v>
      </c>
      <c r="Q163" s="164"/>
      <c r="R163" s="165">
        <f>SUM(R164:R172)</f>
        <v>0.0086400000000000001</v>
      </c>
      <c r="S163" s="164"/>
      <c r="T163" s="166">
        <f>SUM(T164:T172)</f>
        <v>0.022060000000000003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172</v>
      </c>
      <c r="AT163" s="167" t="s">
        <v>73</v>
      </c>
      <c r="AU163" s="167" t="s">
        <v>82</v>
      </c>
      <c r="AY163" s="159" t="s">
        <v>164</v>
      </c>
      <c r="BK163" s="168">
        <f>SUM(BK164:BK172)</f>
        <v>0</v>
      </c>
    </row>
    <row r="164" s="2" customFormat="1" ht="24.15" customHeight="1">
      <c r="A164" s="37"/>
      <c r="B164" s="171"/>
      <c r="C164" s="172" t="s">
        <v>117</v>
      </c>
      <c r="D164" s="172" t="s">
        <v>167</v>
      </c>
      <c r="E164" s="173" t="s">
        <v>238</v>
      </c>
      <c r="F164" s="174" t="s">
        <v>239</v>
      </c>
      <c r="G164" s="175" t="s">
        <v>240</v>
      </c>
      <c r="H164" s="176">
        <v>1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40</v>
      </c>
      <c r="O164" s="76"/>
      <c r="P164" s="182">
        <f>O164*H164</f>
        <v>0</v>
      </c>
      <c r="Q164" s="182">
        <v>0</v>
      </c>
      <c r="R164" s="182">
        <f>Q164*H164</f>
        <v>0</v>
      </c>
      <c r="S164" s="182">
        <v>0.019460000000000002</v>
      </c>
      <c r="T164" s="183">
        <f>S164*H164</f>
        <v>0.019460000000000002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120</v>
      </c>
      <c r="AT164" s="184" t="s">
        <v>167</v>
      </c>
      <c r="AU164" s="184" t="s">
        <v>172</v>
      </c>
      <c r="AY164" s="18" t="s">
        <v>164</v>
      </c>
      <c r="BE164" s="185">
        <f>IF(N164="základná",J164,0)</f>
        <v>0</v>
      </c>
      <c r="BF164" s="185">
        <f>IF(N164="znížená",J164,0)</f>
        <v>0</v>
      </c>
      <c r="BG164" s="185">
        <f>IF(N164="zákl. prenesená",J164,0)</f>
        <v>0</v>
      </c>
      <c r="BH164" s="185">
        <f>IF(N164="zníž. prenesená",J164,0)</f>
        <v>0</v>
      </c>
      <c r="BI164" s="185">
        <f>IF(N164="nulová",J164,0)</f>
        <v>0</v>
      </c>
      <c r="BJ164" s="18" t="s">
        <v>172</v>
      </c>
      <c r="BK164" s="185">
        <f>ROUND(I164*H164,2)</f>
        <v>0</v>
      </c>
      <c r="BL164" s="18" t="s">
        <v>120</v>
      </c>
      <c r="BM164" s="184" t="s">
        <v>241</v>
      </c>
    </row>
    <row r="165" s="2" customFormat="1" ht="24.15" customHeight="1">
      <c r="A165" s="37"/>
      <c r="B165" s="171"/>
      <c r="C165" s="172" t="s">
        <v>120</v>
      </c>
      <c r="D165" s="172" t="s">
        <v>167</v>
      </c>
      <c r="E165" s="173" t="s">
        <v>242</v>
      </c>
      <c r="F165" s="174" t="s">
        <v>243</v>
      </c>
      <c r="G165" s="175" t="s">
        <v>227</v>
      </c>
      <c r="H165" s="176">
        <v>1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40</v>
      </c>
      <c r="O165" s="76"/>
      <c r="P165" s="182">
        <f>O165*H165</f>
        <v>0</v>
      </c>
      <c r="Q165" s="182">
        <v>0.00027999999999999998</v>
      </c>
      <c r="R165" s="182">
        <f>Q165*H165</f>
        <v>0.00027999999999999998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120</v>
      </c>
      <c r="AT165" s="184" t="s">
        <v>167</v>
      </c>
      <c r="AU165" s="184" t="s">
        <v>172</v>
      </c>
      <c r="AY165" s="18" t="s">
        <v>164</v>
      </c>
      <c r="BE165" s="185">
        <f>IF(N165="základná",J165,0)</f>
        <v>0</v>
      </c>
      <c r="BF165" s="185">
        <f>IF(N165="znížená",J165,0)</f>
        <v>0</v>
      </c>
      <c r="BG165" s="185">
        <f>IF(N165="zákl. prenesená",J165,0)</f>
        <v>0</v>
      </c>
      <c r="BH165" s="185">
        <f>IF(N165="zníž. prenesená",J165,0)</f>
        <v>0</v>
      </c>
      <c r="BI165" s="185">
        <f>IF(N165="nulová",J165,0)</f>
        <v>0</v>
      </c>
      <c r="BJ165" s="18" t="s">
        <v>172</v>
      </c>
      <c r="BK165" s="185">
        <f>ROUND(I165*H165,2)</f>
        <v>0</v>
      </c>
      <c r="BL165" s="18" t="s">
        <v>120</v>
      </c>
      <c r="BM165" s="184" t="s">
        <v>244</v>
      </c>
    </row>
    <row r="166" s="2" customFormat="1" ht="14.4" customHeight="1">
      <c r="A166" s="37"/>
      <c r="B166" s="171"/>
      <c r="C166" s="211" t="s">
        <v>123</v>
      </c>
      <c r="D166" s="211" t="s">
        <v>245</v>
      </c>
      <c r="E166" s="212" t="s">
        <v>246</v>
      </c>
      <c r="F166" s="213" t="s">
        <v>247</v>
      </c>
      <c r="G166" s="214" t="s">
        <v>227</v>
      </c>
      <c r="H166" s="215">
        <v>1</v>
      </c>
      <c r="I166" s="216"/>
      <c r="J166" s="217">
        <f>ROUND(I166*H166,2)</f>
        <v>0</v>
      </c>
      <c r="K166" s="218"/>
      <c r="L166" s="219"/>
      <c r="M166" s="220" t="s">
        <v>1</v>
      </c>
      <c r="N166" s="221" t="s">
        <v>40</v>
      </c>
      <c r="O166" s="76"/>
      <c r="P166" s="182">
        <f>O166*H166</f>
        <v>0</v>
      </c>
      <c r="Q166" s="182">
        <v>0.0061999999999999998</v>
      </c>
      <c r="R166" s="182">
        <f>Q166*H166</f>
        <v>0.0061999999999999998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248</v>
      </c>
      <c r="AT166" s="184" t="s">
        <v>245</v>
      </c>
      <c r="AU166" s="184" t="s">
        <v>172</v>
      </c>
      <c r="AY166" s="18" t="s">
        <v>164</v>
      </c>
      <c r="BE166" s="185">
        <f>IF(N166="základná",J166,0)</f>
        <v>0</v>
      </c>
      <c r="BF166" s="185">
        <f>IF(N166="znížená",J166,0)</f>
        <v>0</v>
      </c>
      <c r="BG166" s="185">
        <f>IF(N166="zákl. prenesená",J166,0)</f>
        <v>0</v>
      </c>
      <c r="BH166" s="185">
        <f>IF(N166="zníž. prenesená",J166,0)</f>
        <v>0</v>
      </c>
      <c r="BI166" s="185">
        <f>IF(N166="nulová",J166,0)</f>
        <v>0</v>
      </c>
      <c r="BJ166" s="18" t="s">
        <v>172</v>
      </c>
      <c r="BK166" s="185">
        <f>ROUND(I166*H166,2)</f>
        <v>0</v>
      </c>
      <c r="BL166" s="18" t="s">
        <v>120</v>
      </c>
      <c r="BM166" s="184" t="s">
        <v>249</v>
      </c>
    </row>
    <row r="167" s="2" customFormat="1" ht="24.15" customHeight="1">
      <c r="A167" s="37"/>
      <c r="B167" s="171"/>
      <c r="C167" s="172" t="s">
        <v>126</v>
      </c>
      <c r="D167" s="172" t="s">
        <v>167</v>
      </c>
      <c r="E167" s="173" t="s">
        <v>250</v>
      </c>
      <c r="F167" s="174" t="s">
        <v>251</v>
      </c>
      <c r="G167" s="175" t="s">
        <v>240</v>
      </c>
      <c r="H167" s="176">
        <v>1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40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0.0025999999999999999</v>
      </c>
      <c r="T167" s="183">
        <f>S167*H167</f>
        <v>0.0025999999999999999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120</v>
      </c>
      <c r="AT167" s="184" t="s">
        <v>167</v>
      </c>
      <c r="AU167" s="184" t="s">
        <v>172</v>
      </c>
      <c r="AY167" s="18" t="s">
        <v>164</v>
      </c>
      <c r="BE167" s="185">
        <f>IF(N167="základná",J167,0)</f>
        <v>0</v>
      </c>
      <c r="BF167" s="185">
        <f>IF(N167="znížená",J167,0)</f>
        <v>0</v>
      </c>
      <c r="BG167" s="185">
        <f>IF(N167="zákl. prenesená",J167,0)</f>
        <v>0</v>
      </c>
      <c r="BH167" s="185">
        <f>IF(N167="zníž. prenesená",J167,0)</f>
        <v>0</v>
      </c>
      <c r="BI167" s="185">
        <f>IF(N167="nulová",J167,0)</f>
        <v>0</v>
      </c>
      <c r="BJ167" s="18" t="s">
        <v>172</v>
      </c>
      <c r="BK167" s="185">
        <f>ROUND(I167*H167,2)</f>
        <v>0</v>
      </c>
      <c r="BL167" s="18" t="s">
        <v>120</v>
      </c>
      <c r="BM167" s="184" t="s">
        <v>252</v>
      </c>
    </row>
    <row r="168" s="2" customFormat="1" ht="14.4" customHeight="1">
      <c r="A168" s="37"/>
      <c r="B168" s="171"/>
      <c r="C168" s="172" t="s">
        <v>129</v>
      </c>
      <c r="D168" s="172" t="s">
        <v>167</v>
      </c>
      <c r="E168" s="173" t="s">
        <v>253</v>
      </c>
      <c r="F168" s="174" t="s">
        <v>254</v>
      </c>
      <c r="G168" s="175" t="s">
        <v>227</v>
      </c>
      <c r="H168" s="176">
        <v>1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40</v>
      </c>
      <c r="O168" s="76"/>
      <c r="P168" s="182">
        <f>O168*H168</f>
        <v>0</v>
      </c>
      <c r="Q168" s="182">
        <v>0</v>
      </c>
      <c r="R168" s="182">
        <f>Q168*H168</f>
        <v>0</v>
      </c>
      <c r="S168" s="182">
        <v>0</v>
      </c>
      <c r="T168" s="18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120</v>
      </c>
      <c r="AT168" s="184" t="s">
        <v>167</v>
      </c>
      <c r="AU168" s="184" t="s">
        <v>172</v>
      </c>
      <c r="AY168" s="18" t="s">
        <v>164</v>
      </c>
      <c r="BE168" s="185">
        <f>IF(N168="základná",J168,0)</f>
        <v>0</v>
      </c>
      <c r="BF168" s="185">
        <f>IF(N168="znížená",J168,0)</f>
        <v>0</v>
      </c>
      <c r="BG168" s="185">
        <f>IF(N168="zákl. prenesená",J168,0)</f>
        <v>0</v>
      </c>
      <c r="BH168" s="185">
        <f>IF(N168="zníž. prenesená",J168,0)</f>
        <v>0</v>
      </c>
      <c r="BI168" s="185">
        <f>IF(N168="nulová",J168,0)</f>
        <v>0</v>
      </c>
      <c r="BJ168" s="18" t="s">
        <v>172</v>
      </c>
      <c r="BK168" s="185">
        <f>ROUND(I168*H168,2)</f>
        <v>0</v>
      </c>
      <c r="BL168" s="18" t="s">
        <v>120</v>
      </c>
      <c r="BM168" s="184" t="s">
        <v>255</v>
      </c>
    </row>
    <row r="169" s="2" customFormat="1" ht="24.15" customHeight="1">
      <c r="A169" s="37"/>
      <c r="B169" s="171"/>
      <c r="C169" s="211" t="s">
        <v>7</v>
      </c>
      <c r="D169" s="211" t="s">
        <v>245</v>
      </c>
      <c r="E169" s="212" t="s">
        <v>256</v>
      </c>
      <c r="F169" s="213" t="s">
        <v>257</v>
      </c>
      <c r="G169" s="214" t="s">
        <v>227</v>
      </c>
      <c r="H169" s="215">
        <v>1</v>
      </c>
      <c r="I169" s="216"/>
      <c r="J169" s="217">
        <f>ROUND(I169*H169,2)</f>
        <v>0</v>
      </c>
      <c r="K169" s="218"/>
      <c r="L169" s="219"/>
      <c r="M169" s="220" t="s">
        <v>1</v>
      </c>
      <c r="N169" s="221" t="s">
        <v>40</v>
      </c>
      <c r="O169" s="76"/>
      <c r="P169" s="182">
        <f>O169*H169</f>
        <v>0</v>
      </c>
      <c r="Q169" s="182">
        <v>0.001</v>
      </c>
      <c r="R169" s="182">
        <f>Q169*H169</f>
        <v>0.001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248</v>
      </c>
      <c r="AT169" s="184" t="s">
        <v>245</v>
      </c>
      <c r="AU169" s="184" t="s">
        <v>172</v>
      </c>
      <c r="AY169" s="18" t="s">
        <v>164</v>
      </c>
      <c r="BE169" s="185">
        <f>IF(N169="základná",J169,0)</f>
        <v>0</v>
      </c>
      <c r="BF169" s="185">
        <f>IF(N169="znížená",J169,0)</f>
        <v>0</v>
      </c>
      <c r="BG169" s="185">
        <f>IF(N169="zákl. prenesená",J169,0)</f>
        <v>0</v>
      </c>
      <c r="BH169" s="185">
        <f>IF(N169="zníž. prenesená",J169,0)</f>
        <v>0</v>
      </c>
      <c r="BI169" s="185">
        <f>IF(N169="nulová",J169,0)</f>
        <v>0</v>
      </c>
      <c r="BJ169" s="18" t="s">
        <v>172</v>
      </c>
      <c r="BK169" s="185">
        <f>ROUND(I169*H169,2)</f>
        <v>0</v>
      </c>
      <c r="BL169" s="18" t="s">
        <v>120</v>
      </c>
      <c r="BM169" s="184" t="s">
        <v>258</v>
      </c>
    </row>
    <row r="170" s="2" customFormat="1" ht="24.15" customHeight="1">
      <c r="A170" s="37"/>
      <c r="B170" s="171"/>
      <c r="C170" s="172" t="s">
        <v>259</v>
      </c>
      <c r="D170" s="172" t="s">
        <v>167</v>
      </c>
      <c r="E170" s="173" t="s">
        <v>260</v>
      </c>
      <c r="F170" s="174" t="s">
        <v>261</v>
      </c>
      <c r="G170" s="175" t="s">
        <v>227</v>
      </c>
      <c r="H170" s="176">
        <v>1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40</v>
      </c>
      <c r="O170" s="76"/>
      <c r="P170" s="182">
        <f>O170*H170</f>
        <v>0</v>
      </c>
      <c r="Q170" s="182">
        <v>0</v>
      </c>
      <c r="R170" s="182">
        <f>Q170*H170</f>
        <v>0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120</v>
      </c>
      <c r="AT170" s="184" t="s">
        <v>167</v>
      </c>
      <c r="AU170" s="184" t="s">
        <v>172</v>
      </c>
      <c r="AY170" s="18" t="s">
        <v>164</v>
      </c>
      <c r="BE170" s="185">
        <f>IF(N170="základná",J170,0)</f>
        <v>0</v>
      </c>
      <c r="BF170" s="185">
        <f>IF(N170="znížená",J170,0)</f>
        <v>0</v>
      </c>
      <c r="BG170" s="185">
        <f>IF(N170="zákl. prenesená",J170,0)</f>
        <v>0</v>
      </c>
      <c r="BH170" s="185">
        <f>IF(N170="zníž. prenesená",J170,0)</f>
        <v>0</v>
      </c>
      <c r="BI170" s="185">
        <f>IF(N170="nulová",J170,0)</f>
        <v>0</v>
      </c>
      <c r="BJ170" s="18" t="s">
        <v>172</v>
      </c>
      <c r="BK170" s="185">
        <f>ROUND(I170*H170,2)</f>
        <v>0</v>
      </c>
      <c r="BL170" s="18" t="s">
        <v>120</v>
      </c>
      <c r="BM170" s="184" t="s">
        <v>262</v>
      </c>
    </row>
    <row r="171" s="2" customFormat="1" ht="24.15" customHeight="1">
      <c r="A171" s="37"/>
      <c r="B171" s="171"/>
      <c r="C171" s="211" t="s">
        <v>263</v>
      </c>
      <c r="D171" s="211" t="s">
        <v>245</v>
      </c>
      <c r="E171" s="212" t="s">
        <v>264</v>
      </c>
      <c r="F171" s="213" t="s">
        <v>265</v>
      </c>
      <c r="G171" s="214" t="s">
        <v>227</v>
      </c>
      <c r="H171" s="215">
        <v>1</v>
      </c>
      <c r="I171" s="216"/>
      <c r="J171" s="217">
        <f>ROUND(I171*H171,2)</f>
        <v>0</v>
      </c>
      <c r="K171" s="218"/>
      <c r="L171" s="219"/>
      <c r="M171" s="220" t="s">
        <v>1</v>
      </c>
      <c r="N171" s="221" t="s">
        <v>40</v>
      </c>
      <c r="O171" s="76"/>
      <c r="P171" s="182">
        <f>O171*H171</f>
        <v>0</v>
      </c>
      <c r="Q171" s="182">
        <v>0.00116</v>
      </c>
      <c r="R171" s="182">
        <f>Q171*H171</f>
        <v>0.00116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248</v>
      </c>
      <c r="AT171" s="184" t="s">
        <v>245</v>
      </c>
      <c r="AU171" s="184" t="s">
        <v>172</v>
      </c>
      <c r="AY171" s="18" t="s">
        <v>164</v>
      </c>
      <c r="BE171" s="185">
        <f>IF(N171="základná",J171,0)</f>
        <v>0</v>
      </c>
      <c r="BF171" s="185">
        <f>IF(N171="znížená",J171,0)</f>
        <v>0</v>
      </c>
      <c r="BG171" s="185">
        <f>IF(N171="zákl. prenesená",J171,0)</f>
        <v>0</v>
      </c>
      <c r="BH171" s="185">
        <f>IF(N171="zníž. prenesená",J171,0)</f>
        <v>0</v>
      </c>
      <c r="BI171" s="185">
        <f>IF(N171="nulová",J171,0)</f>
        <v>0</v>
      </c>
      <c r="BJ171" s="18" t="s">
        <v>172</v>
      </c>
      <c r="BK171" s="185">
        <f>ROUND(I171*H171,2)</f>
        <v>0</v>
      </c>
      <c r="BL171" s="18" t="s">
        <v>120</v>
      </c>
      <c r="BM171" s="184" t="s">
        <v>266</v>
      </c>
    </row>
    <row r="172" s="2" customFormat="1" ht="24.15" customHeight="1">
      <c r="A172" s="37"/>
      <c r="B172" s="171"/>
      <c r="C172" s="172" t="s">
        <v>267</v>
      </c>
      <c r="D172" s="172" t="s">
        <v>167</v>
      </c>
      <c r="E172" s="173" t="s">
        <v>268</v>
      </c>
      <c r="F172" s="174" t="s">
        <v>269</v>
      </c>
      <c r="G172" s="175" t="s">
        <v>194</v>
      </c>
      <c r="H172" s="176">
        <v>0.0089999999999999993</v>
      </c>
      <c r="I172" s="177"/>
      <c r="J172" s="178">
        <f>ROUND(I172*H172,2)</f>
        <v>0</v>
      </c>
      <c r="K172" s="179"/>
      <c r="L172" s="38"/>
      <c r="M172" s="180" t="s">
        <v>1</v>
      </c>
      <c r="N172" s="181" t="s">
        <v>40</v>
      </c>
      <c r="O172" s="76"/>
      <c r="P172" s="182">
        <f>O172*H172</f>
        <v>0</v>
      </c>
      <c r="Q172" s="182">
        <v>0</v>
      </c>
      <c r="R172" s="182">
        <f>Q172*H172</f>
        <v>0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120</v>
      </c>
      <c r="AT172" s="184" t="s">
        <v>167</v>
      </c>
      <c r="AU172" s="184" t="s">
        <v>172</v>
      </c>
      <c r="AY172" s="18" t="s">
        <v>164</v>
      </c>
      <c r="BE172" s="185">
        <f>IF(N172="základná",J172,0)</f>
        <v>0</v>
      </c>
      <c r="BF172" s="185">
        <f>IF(N172="znížená",J172,0)</f>
        <v>0</v>
      </c>
      <c r="BG172" s="185">
        <f>IF(N172="zákl. prenesená",J172,0)</f>
        <v>0</v>
      </c>
      <c r="BH172" s="185">
        <f>IF(N172="zníž. prenesená",J172,0)</f>
        <v>0</v>
      </c>
      <c r="BI172" s="185">
        <f>IF(N172="nulová",J172,0)</f>
        <v>0</v>
      </c>
      <c r="BJ172" s="18" t="s">
        <v>172</v>
      </c>
      <c r="BK172" s="185">
        <f>ROUND(I172*H172,2)</f>
        <v>0</v>
      </c>
      <c r="BL172" s="18" t="s">
        <v>120</v>
      </c>
      <c r="BM172" s="184" t="s">
        <v>270</v>
      </c>
    </row>
    <row r="173" s="12" customFormat="1" ht="22.8" customHeight="1">
      <c r="A173" s="12"/>
      <c r="B173" s="158"/>
      <c r="C173" s="12"/>
      <c r="D173" s="159" t="s">
        <v>73</v>
      </c>
      <c r="E173" s="169" t="s">
        <v>376</v>
      </c>
      <c r="F173" s="169" t="s">
        <v>377</v>
      </c>
      <c r="G173" s="12"/>
      <c r="H173" s="12"/>
      <c r="I173" s="161"/>
      <c r="J173" s="170">
        <f>BK173</f>
        <v>0</v>
      </c>
      <c r="K173" s="12"/>
      <c r="L173" s="158"/>
      <c r="M173" s="163"/>
      <c r="N173" s="164"/>
      <c r="O173" s="164"/>
      <c r="P173" s="165">
        <f>SUM(P174:P177)</f>
        <v>0</v>
      </c>
      <c r="Q173" s="164"/>
      <c r="R173" s="165">
        <f>SUM(R174:R177)</f>
        <v>0</v>
      </c>
      <c r="S173" s="164"/>
      <c r="T173" s="166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59" t="s">
        <v>172</v>
      </c>
      <c r="AT173" s="167" t="s">
        <v>73</v>
      </c>
      <c r="AU173" s="167" t="s">
        <v>82</v>
      </c>
      <c r="AY173" s="159" t="s">
        <v>164</v>
      </c>
      <c r="BK173" s="168">
        <f>SUM(BK174:BK177)</f>
        <v>0</v>
      </c>
    </row>
    <row r="174" s="2" customFormat="1" ht="24.15" customHeight="1">
      <c r="A174" s="37"/>
      <c r="B174" s="171"/>
      <c r="C174" s="172" t="s">
        <v>273</v>
      </c>
      <c r="D174" s="172" t="s">
        <v>167</v>
      </c>
      <c r="E174" s="173" t="s">
        <v>378</v>
      </c>
      <c r="F174" s="174" t="s">
        <v>379</v>
      </c>
      <c r="G174" s="175" t="s">
        <v>170</v>
      </c>
      <c r="H174" s="176">
        <v>7.4400000000000004</v>
      </c>
      <c r="I174" s="177"/>
      <c r="J174" s="178">
        <f>ROUND(I174*H174,2)</f>
        <v>0</v>
      </c>
      <c r="K174" s="179"/>
      <c r="L174" s="38"/>
      <c r="M174" s="180" t="s">
        <v>1</v>
      </c>
      <c r="N174" s="181" t="s">
        <v>40</v>
      </c>
      <c r="O174" s="76"/>
      <c r="P174" s="182">
        <f>O174*H174</f>
        <v>0</v>
      </c>
      <c r="Q174" s="182">
        <v>0</v>
      </c>
      <c r="R174" s="182">
        <f>Q174*H174</f>
        <v>0</v>
      </c>
      <c r="S174" s="182">
        <v>0</v>
      </c>
      <c r="T174" s="18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4" t="s">
        <v>120</v>
      </c>
      <c r="AT174" s="184" t="s">
        <v>167</v>
      </c>
      <c r="AU174" s="184" t="s">
        <v>172</v>
      </c>
      <c r="AY174" s="18" t="s">
        <v>164</v>
      </c>
      <c r="BE174" s="185">
        <f>IF(N174="základná",J174,0)</f>
        <v>0</v>
      </c>
      <c r="BF174" s="185">
        <f>IF(N174="znížená",J174,0)</f>
        <v>0</v>
      </c>
      <c r="BG174" s="185">
        <f>IF(N174="zákl. prenesená",J174,0)</f>
        <v>0</v>
      </c>
      <c r="BH174" s="185">
        <f>IF(N174="zníž. prenesená",J174,0)</f>
        <v>0</v>
      </c>
      <c r="BI174" s="185">
        <f>IF(N174="nulová",J174,0)</f>
        <v>0</v>
      </c>
      <c r="BJ174" s="18" t="s">
        <v>172</v>
      </c>
      <c r="BK174" s="185">
        <f>ROUND(I174*H174,2)</f>
        <v>0</v>
      </c>
      <c r="BL174" s="18" t="s">
        <v>120</v>
      </c>
      <c r="BM174" s="184" t="s">
        <v>443</v>
      </c>
    </row>
    <row r="175" s="13" customFormat="1">
      <c r="A175" s="13"/>
      <c r="B175" s="186"/>
      <c r="C175" s="13"/>
      <c r="D175" s="187" t="s">
        <v>174</v>
      </c>
      <c r="E175" s="188" t="s">
        <v>1</v>
      </c>
      <c r="F175" s="189" t="s">
        <v>444</v>
      </c>
      <c r="G175" s="13"/>
      <c r="H175" s="190">
        <v>7.4400000000000004</v>
      </c>
      <c r="I175" s="191"/>
      <c r="J175" s="13"/>
      <c r="K175" s="13"/>
      <c r="L175" s="186"/>
      <c r="M175" s="192"/>
      <c r="N175" s="193"/>
      <c r="O175" s="193"/>
      <c r="P175" s="193"/>
      <c r="Q175" s="193"/>
      <c r="R175" s="193"/>
      <c r="S175" s="193"/>
      <c r="T175" s="19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8" t="s">
        <v>174</v>
      </c>
      <c r="AU175" s="188" t="s">
        <v>172</v>
      </c>
      <c r="AV175" s="13" t="s">
        <v>172</v>
      </c>
      <c r="AW175" s="13" t="s">
        <v>30</v>
      </c>
      <c r="AX175" s="13" t="s">
        <v>74</v>
      </c>
      <c r="AY175" s="188" t="s">
        <v>164</v>
      </c>
    </row>
    <row r="176" s="14" customFormat="1">
      <c r="A176" s="14"/>
      <c r="B176" s="195"/>
      <c r="C176" s="14"/>
      <c r="D176" s="187" t="s">
        <v>174</v>
      </c>
      <c r="E176" s="196" t="s">
        <v>1</v>
      </c>
      <c r="F176" s="197" t="s">
        <v>323</v>
      </c>
      <c r="G176" s="14"/>
      <c r="H176" s="198">
        <v>7.4400000000000004</v>
      </c>
      <c r="I176" s="199"/>
      <c r="J176" s="14"/>
      <c r="K176" s="14"/>
      <c r="L176" s="195"/>
      <c r="M176" s="200"/>
      <c r="N176" s="201"/>
      <c r="O176" s="201"/>
      <c r="P176" s="201"/>
      <c r="Q176" s="201"/>
      <c r="R176" s="201"/>
      <c r="S176" s="201"/>
      <c r="T176" s="20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6" t="s">
        <v>174</v>
      </c>
      <c r="AU176" s="196" t="s">
        <v>172</v>
      </c>
      <c r="AV176" s="14" t="s">
        <v>177</v>
      </c>
      <c r="AW176" s="14" t="s">
        <v>30</v>
      </c>
      <c r="AX176" s="14" t="s">
        <v>74</v>
      </c>
      <c r="AY176" s="196" t="s">
        <v>164</v>
      </c>
    </row>
    <row r="177" s="15" customFormat="1">
      <c r="A177" s="15"/>
      <c r="B177" s="203"/>
      <c r="C177" s="15"/>
      <c r="D177" s="187" t="s">
        <v>174</v>
      </c>
      <c r="E177" s="204" t="s">
        <v>1</v>
      </c>
      <c r="F177" s="205" t="s">
        <v>178</v>
      </c>
      <c r="G177" s="15"/>
      <c r="H177" s="206">
        <v>7.4400000000000004</v>
      </c>
      <c r="I177" s="207"/>
      <c r="J177" s="15"/>
      <c r="K177" s="15"/>
      <c r="L177" s="203"/>
      <c r="M177" s="208"/>
      <c r="N177" s="209"/>
      <c r="O177" s="209"/>
      <c r="P177" s="209"/>
      <c r="Q177" s="209"/>
      <c r="R177" s="209"/>
      <c r="S177" s="209"/>
      <c r="T177" s="21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4" t="s">
        <v>174</v>
      </c>
      <c r="AU177" s="204" t="s">
        <v>172</v>
      </c>
      <c r="AV177" s="15" t="s">
        <v>171</v>
      </c>
      <c r="AW177" s="15" t="s">
        <v>30</v>
      </c>
      <c r="AX177" s="15" t="s">
        <v>82</v>
      </c>
      <c r="AY177" s="204" t="s">
        <v>164</v>
      </c>
    </row>
    <row r="178" s="12" customFormat="1" ht="22.8" customHeight="1">
      <c r="A178" s="12"/>
      <c r="B178" s="158"/>
      <c r="C178" s="12"/>
      <c r="D178" s="159" t="s">
        <v>73</v>
      </c>
      <c r="E178" s="169" t="s">
        <v>271</v>
      </c>
      <c r="F178" s="169" t="s">
        <v>272</v>
      </c>
      <c r="G178" s="12"/>
      <c r="H178" s="12"/>
      <c r="I178" s="161"/>
      <c r="J178" s="170">
        <f>BK178</f>
        <v>0</v>
      </c>
      <c r="K178" s="12"/>
      <c r="L178" s="158"/>
      <c r="M178" s="163"/>
      <c r="N178" s="164"/>
      <c r="O178" s="164"/>
      <c r="P178" s="165">
        <f>SUM(P179:P192)</f>
        <v>0</v>
      </c>
      <c r="Q178" s="164"/>
      <c r="R178" s="165">
        <f>SUM(R179:R192)</f>
        <v>0.14802895999999999</v>
      </c>
      <c r="S178" s="164"/>
      <c r="T178" s="166">
        <f>SUM(T179:T192)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59" t="s">
        <v>172</v>
      </c>
      <c r="AT178" s="167" t="s">
        <v>73</v>
      </c>
      <c r="AU178" s="167" t="s">
        <v>82</v>
      </c>
      <c r="AY178" s="159" t="s">
        <v>164</v>
      </c>
      <c r="BK178" s="168">
        <f>SUM(BK179:BK192)</f>
        <v>0</v>
      </c>
    </row>
    <row r="179" s="2" customFormat="1" ht="14.4" customHeight="1">
      <c r="A179" s="37"/>
      <c r="B179" s="171"/>
      <c r="C179" s="172" t="s">
        <v>282</v>
      </c>
      <c r="D179" s="172" t="s">
        <v>167</v>
      </c>
      <c r="E179" s="173" t="s">
        <v>274</v>
      </c>
      <c r="F179" s="174" t="s">
        <v>275</v>
      </c>
      <c r="G179" s="175" t="s">
        <v>276</v>
      </c>
      <c r="H179" s="176">
        <v>25.693999999999999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40</v>
      </c>
      <c r="O179" s="76"/>
      <c r="P179" s="182">
        <f>O179*H179</f>
        <v>0</v>
      </c>
      <c r="Q179" s="182">
        <v>4.0000000000000003E-05</v>
      </c>
      <c r="R179" s="182">
        <f>Q179*H179</f>
        <v>0.00102776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120</v>
      </c>
      <c r="AT179" s="184" t="s">
        <v>167</v>
      </c>
      <c r="AU179" s="184" t="s">
        <v>172</v>
      </c>
      <c r="AY179" s="18" t="s">
        <v>164</v>
      </c>
      <c r="BE179" s="185">
        <f>IF(N179="základná",J179,0)</f>
        <v>0</v>
      </c>
      <c r="BF179" s="185">
        <f>IF(N179="znížená",J179,0)</f>
        <v>0</v>
      </c>
      <c r="BG179" s="185">
        <f>IF(N179="zákl. prenesená",J179,0)</f>
        <v>0</v>
      </c>
      <c r="BH179" s="185">
        <f>IF(N179="zníž. prenesená",J179,0)</f>
        <v>0</v>
      </c>
      <c r="BI179" s="185">
        <f>IF(N179="nulová",J179,0)</f>
        <v>0</v>
      </c>
      <c r="BJ179" s="18" t="s">
        <v>172</v>
      </c>
      <c r="BK179" s="185">
        <f>ROUND(I179*H179,2)</f>
        <v>0</v>
      </c>
      <c r="BL179" s="18" t="s">
        <v>120</v>
      </c>
      <c r="BM179" s="184" t="s">
        <v>277</v>
      </c>
    </row>
    <row r="180" s="13" customFormat="1">
      <c r="A180" s="13"/>
      <c r="B180" s="186"/>
      <c r="C180" s="13"/>
      <c r="D180" s="187" t="s">
        <v>174</v>
      </c>
      <c r="E180" s="188" t="s">
        <v>1</v>
      </c>
      <c r="F180" s="189" t="s">
        <v>431</v>
      </c>
      <c r="G180" s="13"/>
      <c r="H180" s="190">
        <v>24.794</v>
      </c>
      <c r="I180" s="191"/>
      <c r="J180" s="13"/>
      <c r="K180" s="13"/>
      <c r="L180" s="186"/>
      <c r="M180" s="192"/>
      <c r="N180" s="193"/>
      <c r="O180" s="193"/>
      <c r="P180" s="193"/>
      <c r="Q180" s="193"/>
      <c r="R180" s="193"/>
      <c r="S180" s="193"/>
      <c r="T180" s="19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8" t="s">
        <v>174</v>
      </c>
      <c r="AU180" s="188" t="s">
        <v>172</v>
      </c>
      <c r="AV180" s="13" t="s">
        <v>172</v>
      </c>
      <c r="AW180" s="13" t="s">
        <v>30</v>
      </c>
      <c r="AX180" s="13" t="s">
        <v>74</v>
      </c>
      <c r="AY180" s="188" t="s">
        <v>164</v>
      </c>
    </row>
    <row r="181" s="13" customFormat="1">
      <c r="A181" s="13"/>
      <c r="B181" s="186"/>
      <c r="C181" s="13"/>
      <c r="D181" s="187" t="s">
        <v>174</v>
      </c>
      <c r="E181" s="188" t="s">
        <v>1</v>
      </c>
      <c r="F181" s="189" t="s">
        <v>279</v>
      </c>
      <c r="G181" s="13"/>
      <c r="H181" s="190">
        <v>0.80000000000000004</v>
      </c>
      <c r="I181" s="191"/>
      <c r="J181" s="13"/>
      <c r="K181" s="13"/>
      <c r="L181" s="186"/>
      <c r="M181" s="192"/>
      <c r="N181" s="193"/>
      <c r="O181" s="193"/>
      <c r="P181" s="193"/>
      <c r="Q181" s="193"/>
      <c r="R181" s="193"/>
      <c r="S181" s="193"/>
      <c r="T181" s="19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8" t="s">
        <v>174</v>
      </c>
      <c r="AU181" s="188" t="s">
        <v>172</v>
      </c>
      <c r="AV181" s="13" t="s">
        <v>172</v>
      </c>
      <c r="AW181" s="13" t="s">
        <v>30</v>
      </c>
      <c r="AX181" s="13" t="s">
        <v>74</v>
      </c>
      <c r="AY181" s="188" t="s">
        <v>164</v>
      </c>
    </row>
    <row r="182" s="13" customFormat="1">
      <c r="A182" s="13"/>
      <c r="B182" s="186"/>
      <c r="C182" s="13"/>
      <c r="D182" s="187" t="s">
        <v>174</v>
      </c>
      <c r="E182" s="188" t="s">
        <v>1</v>
      </c>
      <c r="F182" s="189" t="s">
        <v>432</v>
      </c>
      <c r="G182" s="13"/>
      <c r="H182" s="190">
        <v>1</v>
      </c>
      <c r="I182" s="191"/>
      <c r="J182" s="13"/>
      <c r="K182" s="13"/>
      <c r="L182" s="186"/>
      <c r="M182" s="192"/>
      <c r="N182" s="193"/>
      <c r="O182" s="193"/>
      <c r="P182" s="193"/>
      <c r="Q182" s="193"/>
      <c r="R182" s="193"/>
      <c r="S182" s="193"/>
      <c r="T182" s="19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8" t="s">
        <v>174</v>
      </c>
      <c r="AU182" s="188" t="s">
        <v>172</v>
      </c>
      <c r="AV182" s="13" t="s">
        <v>172</v>
      </c>
      <c r="AW182" s="13" t="s">
        <v>30</v>
      </c>
      <c r="AX182" s="13" t="s">
        <v>74</v>
      </c>
      <c r="AY182" s="188" t="s">
        <v>164</v>
      </c>
    </row>
    <row r="183" s="13" customFormat="1">
      <c r="A183" s="13"/>
      <c r="B183" s="186"/>
      <c r="C183" s="13"/>
      <c r="D183" s="187" t="s">
        <v>174</v>
      </c>
      <c r="E183" s="188" t="s">
        <v>1</v>
      </c>
      <c r="F183" s="189" t="s">
        <v>281</v>
      </c>
      <c r="G183" s="13"/>
      <c r="H183" s="190">
        <v>-0.90000000000000002</v>
      </c>
      <c r="I183" s="191"/>
      <c r="J183" s="13"/>
      <c r="K183" s="13"/>
      <c r="L183" s="186"/>
      <c r="M183" s="192"/>
      <c r="N183" s="193"/>
      <c r="O183" s="193"/>
      <c r="P183" s="193"/>
      <c r="Q183" s="193"/>
      <c r="R183" s="193"/>
      <c r="S183" s="193"/>
      <c r="T183" s="19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174</v>
      </c>
      <c r="AU183" s="188" t="s">
        <v>172</v>
      </c>
      <c r="AV183" s="13" t="s">
        <v>172</v>
      </c>
      <c r="AW183" s="13" t="s">
        <v>30</v>
      </c>
      <c r="AX183" s="13" t="s">
        <v>74</v>
      </c>
      <c r="AY183" s="188" t="s">
        <v>164</v>
      </c>
    </row>
    <row r="184" s="14" customFormat="1">
      <c r="A184" s="14"/>
      <c r="B184" s="195"/>
      <c r="C184" s="14"/>
      <c r="D184" s="187" t="s">
        <v>174</v>
      </c>
      <c r="E184" s="196" t="s">
        <v>1</v>
      </c>
      <c r="F184" s="197" t="s">
        <v>176</v>
      </c>
      <c r="G184" s="14"/>
      <c r="H184" s="198">
        <v>25.694000000000003</v>
      </c>
      <c r="I184" s="199"/>
      <c r="J184" s="14"/>
      <c r="K184" s="14"/>
      <c r="L184" s="195"/>
      <c r="M184" s="200"/>
      <c r="N184" s="201"/>
      <c r="O184" s="201"/>
      <c r="P184" s="201"/>
      <c r="Q184" s="201"/>
      <c r="R184" s="201"/>
      <c r="S184" s="201"/>
      <c r="T184" s="20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6" t="s">
        <v>174</v>
      </c>
      <c r="AU184" s="196" t="s">
        <v>172</v>
      </c>
      <c r="AV184" s="14" t="s">
        <v>177</v>
      </c>
      <c r="AW184" s="14" t="s">
        <v>30</v>
      </c>
      <c r="AX184" s="14" t="s">
        <v>74</v>
      </c>
      <c r="AY184" s="196" t="s">
        <v>164</v>
      </c>
    </row>
    <row r="185" s="15" customFormat="1">
      <c r="A185" s="15"/>
      <c r="B185" s="203"/>
      <c r="C185" s="15"/>
      <c r="D185" s="187" t="s">
        <v>174</v>
      </c>
      <c r="E185" s="204" t="s">
        <v>1</v>
      </c>
      <c r="F185" s="205" t="s">
        <v>178</v>
      </c>
      <c r="G185" s="15"/>
      <c r="H185" s="206">
        <v>25.694000000000003</v>
      </c>
      <c r="I185" s="207"/>
      <c r="J185" s="15"/>
      <c r="K185" s="15"/>
      <c r="L185" s="203"/>
      <c r="M185" s="208"/>
      <c r="N185" s="209"/>
      <c r="O185" s="209"/>
      <c r="P185" s="209"/>
      <c r="Q185" s="209"/>
      <c r="R185" s="209"/>
      <c r="S185" s="209"/>
      <c r="T185" s="21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4" t="s">
        <v>174</v>
      </c>
      <c r="AU185" s="204" t="s">
        <v>172</v>
      </c>
      <c r="AV185" s="15" t="s">
        <v>171</v>
      </c>
      <c r="AW185" s="15" t="s">
        <v>30</v>
      </c>
      <c r="AX185" s="15" t="s">
        <v>82</v>
      </c>
      <c r="AY185" s="204" t="s">
        <v>164</v>
      </c>
    </row>
    <row r="186" s="2" customFormat="1" ht="14.4" customHeight="1">
      <c r="A186" s="37"/>
      <c r="B186" s="171"/>
      <c r="C186" s="211" t="s">
        <v>287</v>
      </c>
      <c r="D186" s="211" t="s">
        <v>245</v>
      </c>
      <c r="E186" s="212" t="s">
        <v>283</v>
      </c>
      <c r="F186" s="213" t="s">
        <v>284</v>
      </c>
      <c r="G186" s="214" t="s">
        <v>170</v>
      </c>
      <c r="H186" s="215">
        <v>2.621</v>
      </c>
      <c r="I186" s="216"/>
      <c r="J186" s="217">
        <f>ROUND(I186*H186,2)</f>
        <v>0</v>
      </c>
      <c r="K186" s="218"/>
      <c r="L186" s="219"/>
      <c r="M186" s="220" t="s">
        <v>1</v>
      </c>
      <c r="N186" s="221" t="s">
        <v>40</v>
      </c>
      <c r="O186" s="76"/>
      <c r="P186" s="182">
        <f>O186*H186</f>
        <v>0</v>
      </c>
      <c r="Q186" s="182">
        <v>0.0030000000000000001</v>
      </c>
      <c r="R186" s="182">
        <f>Q186*H186</f>
        <v>0.0078630000000000002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248</v>
      </c>
      <c r="AT186" s="184" t="s">
        <v>245</v>
      </c>
      <c r="AU186" s="184" t="s">
        <v>172</v>
      </c>
      <c r="AY186" s="18" t="s">
        <v>164</v>
      </c>
      <c r="BE186" s="185">
        <f>IF(N186="základná",J186,0)</f>
        <v>0</v>
      </c>
      <c r="BF186" s="185">
        <f>IF(N186="znížená",J186,0)</f>
        <v>0</v>
      </c>
      <c r="BG186" s="185">
        <f>IF(N186="zákl. prenesená",J186,0)</f>
        <v>0</v>
      </c>
      <c r="BH186" s="185">
        <f>IF(N186="zníž. prenesená",J186,0)</f>
        <v>0</v>
      </c>
      <c r="BI186" s="185">
        <f>IF(N186="nulová",J186,0)</f>
        <v>0</v>
      </c>
      <c r="BJ186" s="18" t="s">
        <v>172</v>
      </c>
      <c r="BK186" s="185">
        <f>ROUND(I186*H186,2)</f>
        <v>0</v>
      </c>
      <c r="BL186" s="18" t="s">
        <v>120</v>
      </c>
      <c r="BM186" s="184" t="s">
        <v>285</v>
      </c>
    </row>
    <row r="187" s="13" customFormat="1">
      <c r="A187" s="13"/>
      <c r="B187" s="186"/>
      <c r="C187" s="13"/>
      <c r="D187" s="187" t="s">
        <v>174</v>
      </c>
      <c r="E187" s="13"/>
      <c r="F187" s="189" t="s">
        <v>433</v>
      </c>
      <c r="G187" s="13"/>
      <c r="H187" s="190">
        <v>2.621</v>
      </c>
      <c r="I187" s="191"/>
      <c r="J187" s="13"/>
      <c r="K187" s="13"/>
      <c r="L187" s="186"/>
      <c r="M187" s="192"/>
      <c r="N187" s="193"/>
      <c r="O187" s="193"/>
      <c r="P187" s="193"/>
      <c r="Q187" s="193"/>
      <c r="R187" s="193"/>
      <c r="S187" s="193"/>
      <c r="T187" s="19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8" t="s">
        <v>174</v>
      </c>
      <c r="AU187" s="188" t="s">
        <v>172</v>
      </c>
      <c r="AV187" s="13" t="s">
        <v>172</v>
      </c>
      <c r="AW187" s="13" t="s">
        <v>3</v>
      </c>
      <c r="AX187" s="13" t="s">
        <v>82</v>
      </c>
      <c r="AY187" s="188" t="s">
        <v>164</v>
      </c>
    </row>
    <row r="188" s="2" customFormat="1" ht="24.15" customHeight="1">
      <c r="A188" s="37"/>
      <c r="B188" s="171"/>
      <c r="C188" s="172" t="s">
        <v>291</v>
      </c>
      <c r="D188" s="172" t="s">
        <v>167</v>
      </c>
      <c r="E188" s="173" t="s">
        <v>288</v>
      </c>
      <c r="F188" s="174" t="s">
        <v>289</v>
      </c>
      <c r="G188" s="175" t="s">
        <v>170</v>
      </c>
      <c r="H188" s="176">
        <v>41.043999999999997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40</v>
      </c>
      <c r="O188" s="76"/>
      <c r="P188" s="182">
        <f>O188*H188</f>
        <v>0</v>
      </c>
      <c r="Q188" s="182">
        <v>0.00029999999999999997</v>
      </c>
      <c r="R188" s="182">
        <f>Q188*H188</f>
        <v>0.012313199999999998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120</v>
      </c>
      <c r="AT188" s="184" t="s">
        <v>167</v>
      </c>
      <c r="AU188" s="184" t="s">
        <v>172</v>
      </c>
      <c r="AY188" s="18" t="s">
        <v>164</v>
      </c>
      <c r="BE188" s="185">
        <f>IF(N188="základná",J188,0)</f>
        <v>0</v>
      </c>
      <c r="BF188" s="185">
        <f>IF(N188="znížená",J188,0)</f>
        <v>0</v>
      </c>
      <c r="BG188" s="185">
        <f>IF(N188="zákl. prenesená",J188,0)</f>
        <v>0</v>
      </c>
      <c r="BH188" s="185">
        <f>IF(N188="zníž. prenesená",J188,0)</f>
        <v>0</v>
      </c>
      <c r="BI188" s="185">
        <f>IF(N188="nulová",J188,0)</f>
        <v>0</v>
      </c>
      <c r="BJ188" s="18" t="s">
        <v>172</v>
      </c>
      <c r="BK188" s="185">
        <f>ROUND(I188*H188,2)</f>
        <v>0</v>
      </c>
      <c r="BL188" s="18" t="s">
        <v>120</v>
      </c>
      <c r="BM188" s="184" t="s">
        <v>290</v>
      </c>
    </row>
    <row r="189" s="2" customFormat="1" ht="14.4" customHeight="1">
      <c r="A189" s="37"/>
      <c r="B189" s="171"/>
      <c r="C189" s="211" t="s">
        <v>294</v>
      </c>
      <c r="D189" s="211" t="s">
        <v>245</v>
      </c>
      <c r="E189" s="212" t="s">
        <v>283</v>
      </c>
      <c r="F189" s="213" t="s">
        <v>284</v>
      </c>
      <c r="G189" s="214" t="s">
        <v>170</v>
      </c>
      <c r="H189" s="215">
        <v>42.274999999999999</v>
      </c>
      <c r="I189" s="216"/>
      <c r="J189" s="217">
        <f>ROUND(I189*H189,2)</f>
        <v>0</v>
      </c>
      <c r="K189" s="218"/>
      <c r="L189" s="219"/>
      <c r="M189" s="220" t="s">
        <v>1</v>
      </c>
      <c r="N189" s="221" t="s">
        <v>40</v>
      </c>
      <c r="O189" s="76"/>
      <c r="P189" s="182">
        <f>O189*H189</f>
        <v>0</v>
      </c>
      <c r="Q189" s="182">
        <v>0.0030000000000000001</v>
      </c>
      <c r="R189" s="182">
        <f>Q189*H189</f>
        <v>0.12682499999999999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248</v>
      </c>
      <c r="AT189" s="184" t="s">
        <v>245</v>
      </c>
      <c r="AU189" s="184" t="s">
        <v>172</v>
      </c>
      <c r="AY189" s="18" t="s">
        <v>164</v>
      </c>
      <c r="BE189" s="185">
        <f>IF(N189="základná",J189,0)</f>
        <v>0</v>
      </c>
      <c r="BF189" s="185">
        <f>IF(N189="znížená",J189,0)</f>
        <v>0</v>
      </c>
      <c r="BG189" s="185">
        <f>IF(N189="zákl. prenesená",J189,0)</f>
        <v>0</v>
      </c>
      <c r="BH189" s="185">
        <f>IF(N189="zníž. prenesená",J189,0)</f>
        <v>0</v>
      </c>
      <c r="BI189" s="185">
        <f>IF(N189="nulová",J189,0)</f>
        <v>0</v>
      </c>
      <c r="BJ189" s="18" t="s">
        <v>172</v>
      </c>
      <c r="BK189" s="185">
        <f>ROUND(I189*H189,2)</f>
        <v>0</v>
      </c>
      <c r="BL189" s="18" t="s">
        <v>120</v>
      </c>
      <c r="BM189" s="184" t="s">
        <v>292</v>
      </c>
    </row>
    <row r="190" s="13" customFormat="1">
      <c r="A190" s="13"/>
      <c r="B190" s="186"/>
      <c r="C190" s="13"/>
      <c r="D190" s="187" t="s">
        <v>174</v>
      </c>
      <c r="E190" s="13"/>
      <c r="F190" s="189" t="s">
        <v>434</v>
      </c>
      <c r="G190" s="13"/>
      <c r="H190" s="190">
        <v>42.274999999999999</v>
      </c>
      <c r="I190" s="191"/>
      <c r="J190" s="13"/>
      <c r="K190" s="13"/>
      <c r="L190" s="186"/>
      <c r="M190" s="192"/>
      <c r="N190" s="193"/>
      <c r="O190" s="193"/>
      <c r="P190" s="193"/>
      <c r="Q190" s="193"/>
      <c r="R190" s="193"/>
      <c r="S190" s="193"/>
      <c r="T190" s="19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8" t="s">
        <v>174</v>
      </c>
      <c r="AU190" s="188" t="s">
        <v>172</v>
      </c>
      <c r="AV190" s="13" t="s">
        <v>172</v>
      </c>
      <c r="AW190" s="13" t="s">
        <v>3</v>
      </c>
      <c r="AX190" s="13" t="s">
        <v>82</v>
      </c>
      <c r="AY190" s="188" t="s">
        <v>164</v>
      </c>
    </row>
    <row r="191" s="2" customFormat="1" ht="14.4" customHeight="1">
      <c r="A191" s="37"/>
      <c r="B191" s="171"/>
      <c r="C191" s="172" t="s">
        <v>298</v>
      </c>
      <c r="D191" s="172" t="s">
        <v>167</v>
      </c>
      <c r="E191" s="173" t="s">
        <v>295</v>
      </c>
      <c r="F191" s="174" t="s">
        <v>296</v>
      </c>
      <c r="G191" s="175" t="s">
        <v>170</v>
      </c>
      <c r="H191" s="176">
        <v>41.043999999999997</v>
      </c>
      <c r="I191" s="177"/>
      <c r="J191" s="178">
        <f>ROUND(I191*H191,2)</f>
        <v>0</v>
      </c>
      <c r="K191" s="179"/>
      <c r="L191" s="38"/>
      <c r="M191" s="180" t="s">
        <v>1</v>
      </c>
      <c r="N191" s="181" t="s">
        <v>40</v>
      </c>
      <c r="O191" s="76"/>
      <c r="P191" s="182">
        <f>O191*H191</f>
        <v>0</v>
      </c>
      <c r="Q191" s="182">
        <v>0</v>
      </c>
      <c r="R191" s="182">
        <f>Q191*H191</f>
        <v>0</v>
      </c>
      <c r="S191" s="182">
        <v>0</v>
      </c>
      <c r="T191" s="18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4" t="s">
        <v>120</v>
      </c>
      <c r="AT191" s="184" t="s">
        <v>167</v>
      </c>
      <c r="AU191" s="184" t="s">
        <v>172</v>
      </c>
      <c r="AY191" s="18" t="s">
        <v>164</v>
      </c>
      <c r="BE191" s="185">
        <f>IF(N191="základná",J191,0)</f>
        <v>0</v>
      </c>
      <c r="BF191" s="185">
        <f>IF(N191="znížená",J191,0)</f>
        <v>0</v>
      </c>
      <c r="BG191" s="185">
        <f>IF(N191="zákl. prenesená",J191,0)</f>
        <v>0</v>
      </c>
      <c r="BH191" s="185">
        <f>IF(N191="zníž. prenesená",J191,0)</f>
        <v>0</v>
      </c>
      <c r="BI191" s="185">
        <f>IF(N191="nulová",J191,0)</f>
        <v>0</v>
      </c>
      <c r="BJ191" s="18" t="s">
        <v>172</v>
      </c>
      <c r="BK191" s="185">
        <f>ROUND(I191*H191,2)</f>
        <v>0</v>
      </c>
      <c r="BL191" s="18" t="s">
        <v>120</v>
      </c>
      <c r="BM191" s="184" t="s">
        <v>297</v>
      </c>
    </row>
    <row r="192" s="2" customFormat="1" ht="24.15" customHeight="1">
      <c r="A192" s="37"/>
      <c r="B192" s="171"/>
      <c r="C192" s="172" t="s">
        <v>304</v>
      </c>
      <c r="D192" s="172" t="s">
        <v>167</v>
      </c>
      <c r="E192" s="173" t="s">
        <v>299</v>
      </c>
      <c r="F192" s="174" t="s">
        <v>300</v>
      </c>
      <c r="G192" s="175" t="s">
        <v>194</v>
      </c>
      <c r="H192" s="176">
        <v>0.14799999999999999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40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120</v>
      </c>
      <c r="AT192" s="184" t="s">
        <v>167</v>
      </c>
      <c r="AU192" s="184" t="s">
        <v>172</v>
      </c>
      <c r="AY192" s="18" t="s">
        <v>164</v>
      </c>
      <c r="BE192" s="185">
        <f>IF(N192="základná",J192,0)</f>
        <v>0</v>
      </c>
      <c r="BF192" s="185">
        <f>IF(N192="znížená",J192,0)</f>
        <v>0</v>
      </c>
      <c r="BG192" s="185">
        <f>IF(N192="zákl. prenesená",J192,0)</f>
        <v>0</v>
      </c>
      <c r="BH192" s="185">
        <f>IF(N192="zníž. prenesená",J192,0)</f>
        <v>0</v>
      </c>
      <c r="BI192" s="185">
        <f>IF(N192="nulová",J192,0)</f>
        <v>0</v>
      </c>
      <c r="BJ192" s="18" t="s">
        <v>172</v>
      </c>
      <c r="BK192" s="185">
        <f>ROUND(I192*H192,2)</f>
        <v>0</v>
      </c>
      <c r="BL192" s="18" t="s">
        <v>120</v>
      </c>
      <c r="BM192" s="184" t="s">
        <v>301</v>
      </c>
    </row>
    <row r="193" s="12" customFormat="1" ht="22.8" customHeight="1">
      <c r="A193" s="12"/>
      <c r="B193" s="158"/>
      <c r="C193" s="12"/>
      <c r="D193" s="159" t="s">
        <v>73</v>
      </c>
      <c r="E193" s="169" t="s">
        <v>302</v>
      </c>
      <c r="F193" s="169" t="s">
        <v>303</v>
      </c>
      <c r="G193" s="12"/>
      <c r="H193" s="12"/>
      <c r="I193" s="161"/>
      <c r="J193" s="170">
        <f>BK193</f>
        <v>0</v>
      </c>
      <c r="K193" s="12"/>
      <c r="L193" s="158"/>
      <c r="M193" s="163"/>
      <c r="N193" s="164"/>
      <c r="O193" s="164"/>
      <c r="P193" s="165">
        <f>SUM(P194:P200)</f>
        <v>0</v>
      </c>
      <c r="Q193" s="164"/>
      <c r="R193" s="165">
        <f>SUM(R194:R200)</f>
        <v>0.028436400000000001</v>
      </c>
      <c r="S193" s="164"/>
      <c r="T193" s="166">
        <f>SUM(T194:T200)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59" t="s">
        <v>172</v>
      </c>
      <c r="AT193" s="167" t="s">
        <v>73</v>
      </c>
      <c r="AU193" s="167" t="s">
        <v>82</v>
      </c>
      <c r="AY193" s="159" t="s">
        <v>164</v>
      </c>
      <c r="BK193" s="168">
        <f>SUM(BK194:BK200)</f>
        <v>0</v>
      </c>
    </row>
    <row r="194" s="2" customFormat="1" ht="24.15" customHeight="1">
      <c r="A194" s="37"/>
      <c r="B194" s="171"/>
      <c r="C194" s="172" t="s">
        <v>308</v>
      </c>
      <c r="D194" s="172" t="s">
        <v>167</v>
      </c>
      <c r="E194" s="173" t="s">
        <v>305</v>
      </c>
      <c r="F194" s="174" t="s">
        <v>306</v>
      </c>
      <c r="G194" s="175" t="s">
        <v>170</v>
      </c>
      <c r="H194" s="176">
        <v>1.8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40</v>
      </c>
      <c r="O194" s="76"/>
      <c r="P194" s="182">
        <f>O194*H194</f>
        <v>0</v>
      </c>
      <c r="Q194" s="182">
        <v>0.00315</v>
      </c>
      <c r="R194" s="182">
        <f>Q194*H194</f>
        <v>0.0056700000000000006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120</v>
      </c>
      <c r="AT194" s="184" t="s">
        <v>167</v>
      </c>
      <c r="AU194" s="184" t="s">
        <v>172</v>
      </c>
      <c r="AY194" s="18" t="s">
        <v>164</v>
      </c>
      <c r="BE194" s="185">
        <f>IF(N194="základná",J194,0)</f>
        <v>0</v>
      </c>
      <c r="BF194" s="185">
        <f>IF(N194="znížená",J194,0)</f>
        <v>0</v>
      </c>
      <c r="BG194" s="185">
        <f>IF(N194="zákl. prenesená",J194,0)</f>
        <v>0</v>
      </c>
      <c r="BH194" s="185">
        <f>IF(N194="zníž. prenesená",J194,0)</f>
        <v>0</v>
      </c>
      <c r="BI194" s="185">
        <f>IF(N194="nulová",J194,0)</f>
        <v>0</v>
      </c>
      <c r="BJ194" s="18" t="s">
        <v>172</v>
      </c>
      <c r="BK194" s="185">
        <f>ROUND(I194*H194,2)</f>
        <v>0</v>
      </c>
      <c r="BL194" s="18" t="s">
        <v>120</v>
      </c>
      <c r="BM194" s="184" t="s">
        <v>307</v>
      </c>
    </row>
    <row r="195" s="13" customFormat="1">
      <c r="A195" s="13"/>
      <c r="B195" s="186"/>
      <c r="C195" s="13"/>
      <c r="D195" s="187" t="s">
        <v>174</v>
      </c>
      <c r="E195" s="188" t="s">
        <v>1</v>
      </c>
      <c r="F195" s="189" t="s">
        <v>371</v>
      </c>
      <c r="G195" s="13"/>
      <c r="H195" s="190">
        <v>1.8</v>
      </c>
      <c r="I195" s="191"/>
      <c r="J195" s="13"/>
      <c r="K195" s="13"/>
      <c r="L195" s="186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8" t="s">
        <v>174</v>
      </c>
      <c r="AU195" s="188" t="s">
        <v>172</v>
      </c>
      <c r="AV195" s="13" t="s">
        <v>172</v>
      </c>
      <c r="AW195" s="13" t="s">
        <v>30</v>
      </c>
      <c r="AX195" s="13" t="s">
        <v>74</v>
      </c>
      <c r="AY195" s="188" t="s">
        <v>164</v>
      </c>
    </row>
    <row r="196" s="14" customFormat="1">
      <c r="A196" s="14"/>
      <c r="B196" s="195"/>
      <c r="C196" s="14"/>
      <c r="D196" s="187" t="s">
        <v>174</v>
      </c>
      <c r="E196" s="196" t="s">
        <v>1</v>
      </c>
      <c r="F196" s="197" t="s">
        <v>176</v>
      </c>
      <c r="G196" s="14"/>
      <c r="H196" s="198">
        <v>1.8</v>
      </c>
      <c r="I196" s="199"/>
      <c r="J196" s="14"/>
      <c r="K196" s="14"/>
      <c r="L196" s="195"/>
      <c r="M196" s="200"/>
      <c r="N196" s="201"/>
      <c r="O196" s="201"/>
      <c r="P196" s="201"/>
      <c r="Q196" s="201"/>
      <c r="R196" s="201"/>
      <c r="S196" s="201"/>
      <c r="T196" s="20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6" t="s">
        <v>174</v>
      </c>
      <c r="AU196" s="196" t="s">
        <v>172</v>
      </c>
      <c r="AV196" s="14" t="s">
        <v>177</v>
      </c>
      <c r="AW196" s="14" t="s">
        <v>30</v>
      </c>
      <c r="AX196" s="14" t="s">
        <v>74</v>
      </c>
      <c r="AY196" s="196" t="s">
        <v>164</v>
      </c>
    </row>
    <row r="197" s="15" customFormat="1">
      <c r="A197" s="15"/>
      <c r="B197" s="203"/>
      <c r="C197" s="15"/>
      <c r="D197" s="187" t="s">
        <v>174</v>
      </c>
      <c r="E197" s="204" t="s">
        <v>1</v>
      </c>
      <c r="F197" s="205" t="s">
        <v>178</v>
      </c>
      <c r="G197" s="15"/>
      <c r="H197" s="206">
        <v>1.8</v>
      </c>
      <c r="I197" s="207"/>
      <c r="J197" s="15"/>
      <c r="K197" s="15"/>
      <c r="L197" s="203"/>
      <c r="M197" s="208"/>
      <c r="N197" s="209"/>
      <c r="O197" s="209"/>
      <c r="P197" s="209"/>
      <c r="Q197" s="209"/>
      <c r="R197" s="209"/>
      <c r="S197" s="209"/>
      <c r="T197" s="21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04" t="s">
        <v>174</v>
      </c>
      <c r="AU197" s="204" t="s">
        <v>172</v>
      </c>
      <c r="AV197" s="15" t="s">
        <v>171</v>
      </c>
      <c r="AW197" s="15" t="s">
        <v>30</v>
      </c>
      <c r="AX197" s="15" t="s">
        <v>82</v>
      </c>
      <c r="AY197" s="204" t="s">
        <v>164</v>
      </c>
    </row>
    <row r="198" s="2" customFormat="1" ht="24.15" customHeight="1">
      <c r="A198" s="37"/>
      <c r="B198" s="171"/>
      <c r="C198" s="211" t="s">
        <v>248</v>
      </c>
      <c r="D198" s="211" t="s">
        <v>245</v>
      </c>
      <c r="E198" s="212" t="s">
        <v>309</v>
      </c>
      <c r="F198" s="213" t="s">
        <v>310</v>
      </c>
      <c r="G198" s="214" t="s">
        <v>170</v>
      </c>
      <c r="H198" s="215">
        <v>1.8360000000000001</v>
      </c>
      <c r="I198" s="216"/>
      <c r="J198" s="217">
        <f>ROUND(I198*H198,2)</f>
        <v>0</v>
      </c>
      <c r="K198" s="218"/>
      <c r="L198" s="219"/>
      <c r="M198" s="220" t="s">
        <v>1</v>
      </c>
      <c r="N198" s="221" t="s">
        <v>40</v>
      </c>
      <c r="O198" s="76"/>
      <c r="P198" s="182">
        <f>O198*H198</f>
        <v>0</v>
      </c>
      <c r="Q198" s="182">
        <v>0.0124</v>
      </c>
      <c r="R198" s="182">
        <f>Q198*H198</f>
        <v>0.022766399999999999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248</v>
      </c>
      <c r="AT198" s="184" t="s">
        <v>245</v>
      </c>
      <c r="AU198" s="184" t="s">
        <v>172</v>
      </c>
      <c r="AY198" s="18" t="s">
        <v>164</v>
      </c>
      <c r="BE198" s="185">
        <f>IF(N198="základná",J198,0)</f>
        <v>0</v>
      </c>
      <c r="BF198" s="185">
        <f>IF(N198="znížená",J198,0)</f>
        <v>0</v>
      </c>
      <c r="BG198" s="185">
        <f>IF(N198="zákl. prenesená",J198,0)</f>
        <v>0</v>
      </c>
      <c r="BH198" s="185">
        <f>IF(N198="zníž. prenesená",J198,0)</f>
        <v>0</v>
      </c>
      <c r="BI198" s="185">
        <f>IF(N198="nulová",J198,0)</f>
        <v>0</v>
      </c>
      <c r="BJ198" s="18" t="s">
        <v>172</v>
      </c>
      <c r="BK198" s="185">
        <f>ROUND(I198*H198,2)</f>
        <v>0</v>
      </c>
      <c r="BL198" s="18" t="s">
        <v>120</v>
      </c>
      <c r="BM198" s="184" t="s">
        <v>311</v>
      </c>
    </row>
    <row r="199" s="13" customFormat="1">
      <c r="A199" s="13"/>
      <c r="B199" s="186"/>
      <c r="C199" s="13"/>
      <c r="D199" s="187" t="s">
        <v>174</v>
      </c>
      <c r="E199" s="13"/>
      <c r="F199" s="189" t="s">
        <v>390</v>
      </c>
      <c r="G199" s="13"/>
      <c r="H199" s="190">
        <v>1.8360000000000001</v>
      </c>
      <c r="I199" s="191"/>
      <c r="J199" s="13"/>
      <c r="K199" s="13"/>
      <c r="L199" s="186"/>
      <c r="M199" s="192"/>
      <c r="N199" s="193"/>
      <c r="O199" s="193"/>
      <c r="P199" s="193"/>
      <c r="Q199" s="193"/>
      <c r="R199" s="193"/>
      <c r="S199" s="193"/>
      <c r="T199" s="19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8" t="s">
        <v>174</v>
      </c>
      <c r="AU199" s="188" t="s">
        <v>172</v>
      </c>
      <c r="AV199" s="13" t="s">
        <v>172</v>
      </c>
      <c r="AW199" s="13" t="s">
        <v>3</v>
      </c>
      <c r="AX199" s="13" t="s">
        <v>82</v>
      </c>
      <c r="AY199" s="188" t="s">
        <v>164</v>
      </c>
    </row>
    <row r="200" s="2" customFormat="1" ht="24.15" customHeight="1">
      <c r="A200" s="37"/>
      <c r="B200" s="171"/>
      <c r="C200" s="172" t="s">
        <v>318</v>
      </c>
      <c r="D200" s="172" t="s">
        <v>167</v>
      </c>
      <c r="E200" s="173" t="s">
        <v>313</v>
      </c>
      <c r="F200" s="174" t="s">
        <v>314</v>
      </c>
      <c r="G200" s="175" t="s">
        <v>194</v>
      </c>
      <c r="H200" s="176">
        <v>0.028000000000000001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40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120</v>
      </c>
      <c r="AT200" s="184" t="s">
        <v>167</v>
      </c>
      <c r="AU200" s="184" t="s">
        <v>172</v>
      </c>
      <c r="AY200" s="18" t="s">
        <v>164</v>
      </c>
      <c r="BE200" s="185">
        <f>IF(N200="základná",J200,0)</f>
        <v>0</v>
      </c>
      <c r="BF200" s="185">
        <f>IF(N200="znížená",J200,0)</f>
        <v>0</v>
      </c>
      <c r="BG200" s="185">
        <f>IF(N200="zákl. prenesená",J200,0)</f>
        <v>0</v>
      </c>
      <c r="BH200" s="185">
        <f>IF(N200="zníž. prenesená",J200,0)</f>
        <v>0</v>
      </c>
      <c r="BI200" s="185">
        <f>IF(N200="nulová",J200,0)</f>
        <v>0</v>
      </c>
      <c r="BJ200" s="18" t="s">
        <v>172</v>
      </c>
      <c r="BK200" s="185">
        <f>ROUND(I200*H200,2)</f>
        <v>0</v>
      </c>
      <c r="BL200" s="18" t="s">
        <v>120</v>
      </c>
      <c r="BM200" s="184" t="s">
        <v>315</v>
      </c>
    </row>
    <row r="201" s="12" customFormat="1" ht="22.8" customHeight="1">
      <c r="A201" s="12"/>
      <c r="B201" s="158"/>
      <c r="C201" s="12"/>
      <c r="D201" s="159" t="s">
        <v>73</v>
      </c>
      <c r="E201" s="169" t="s">
        <v>316</v>
      </c>
      <c r="F201" s="169" t="s">
        <v>317</v>
      </c>
      <c r="G201" s="12"/>
      <c r="H201" s="12"/>
      <c r="I201" s="161"/>
      <c r="J201" s="170">
        <f>BK201</f>
        <v>0</v>
      </c>
      <c r="K201" s="12"/>
      <c r="L201" s="158"/>
      <c r="M201" s="163"/>
      <c r="N201" s="164"/>
      <c r="O201" s="164"/>
      <c r="P201" s="165">
        <f>SUM(P202:P228)</f>
        <v>0</v>
      </c>
      <c r="Q201" s="164"/>
      <c r="R201" s="165">
        <f>SUM(R202:R228)</f>
        <v>0.046722700000000006</v>
      </c>
      <c r="S201" s="164"/>
      <c r="T201" s="166">
        <f>SUM(T202:T228)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59" t="s">
        <v>172</v>
      </c>
      <c r="AT201" s="167" t="s">
        <v>73</v>
      </c>
      <c r="AU201" s="167" t="s">
        <v>82</v>
      </c>
      <c r="AY201" s="159" t="s">
        <v>164</v>
      </c>
      <c r="BK201" s="168">
        <f>SUM(BK202:BK228)</f>
        <v>0</v>
      </c>
    </row>
    <row r="202" s="2" customFormat="1" ht="24.15" customHeight="1">
      <c r="A202" s="37"/>
      <c r="B202" s="171"/>
      <c r="C202" s="172" t="s">
        <v>326</v>
      </c>
      <c r="D202" s="172" t="s">
        <v>167</v>
      </c>
      <c r="E202" s="173" t="s">
        <v>319</v>
      </c>
      <c r="F202" s="174" t="s">
        <v>320</v>
      </c>
      <c r="G202" s="175" t="s">
        <v>170</v>
      </c>
      <c r="H202" s="176">
        <v>8.6899999999999995</v>
      </c>
      <c r="I202" s="177"/>
      <c r="J202" s="178">
        <f>ROUND(I202*H202,2)</f>
        <v>0</v>
      </c>
      <c r="K202" s="179"/>
      <c r="L202" s="38"/>
      <c r="M202" s="180" t="s">
        <v>1</v>
      </c>
      <c r="N202" s="181" t="s">
        <v>40</v>
      </c>
      <c r="O202" s="76"/>
      <c r="P202" s="182">
        <f>O202*H202</f>
        <v>0</v>
      </c>
      <c r="Q202" s="182">
        <v>0.00016000000000000001</v>
      </c>
      <c r="R202" s="182">
        <f>Q202*H202</f>
        <v>0.0013904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120</v>
      </c>
      <c r="AT202" s="184" t="s">
        <v>167</v>
      </c>
      <c r="AU202" s="184" t="s">
        <v>172</v>
      </c>
      <c r="AY202" s="18" t="s">
        <v>164</v>
      </c>
      <c r="BE202" s="185">
        <f>IF(N202="základná",J202,0)</f>
        <v>0</v>
      </c>
      <c r="BF202" s="185">
        <f>IF(N202="znížená",J202,0)</f>
        <v>0</v>
      </c>
      <c r="BG202" s="185">
        <f>IF(N202="zákl. prenesená",J202,0)</f>
        <v>0</v>
      </c>
      <c r="BH202" s="185">
        <f>IF(N202="zníž. prenesená",J202,0)</f>
        <v>0</v>
      </c>
      <c r="BI202" s="185">
        <f>IF(N202="nulová",J202,0)</f>
        <v>0</v>
      </c>
      <c r="BJ202" s="18" t="s">
        <v>172</v>
      </c>
      <c r="BK202" s="185">
        <f>ROUND(I202*H202,2)</f>
        <v>0</v>
      </c>
      <c r="BL202" s="18" t="s">
        <v>120</v>
      </c>
      <c r="BM202" s="184" t="s">
        <v>321</v>
      </c>
    </row>
    <row r="203" s="13" customFormat="1">
      <c r="A203" s="13"/>
      <c r="B203" s="186"/>
      <c r="C203" s="13"/>
      <c r="D203" s="187" t="s">
        <v>174</v>
      </c>
      <c r="E203" s="188" t="s">
        <v>1</v>
      </c>
      <c r="F203" s="189" t="s">
        <v>444</v>
      </c>
      <c r="G203" s="13"/>
      <c r="H203" s="190">
        <v>7.4400000000000004</v>
      </c>
      <c r="I203" s="191"/>
      <c r="J203" s="13"/>
      <c r="K203" s="13"/>
      <c r="L203" s="186"/>
      <c r="M203" s="192"/>
      <c r="N203" s="193"/>
      <c r="O203" s="193"/>
      <c r="P203" s="193"/>
      <c r="Q203" s="193"/>
      <c r="R203" s="193"/>
      <c r="S203" s="193"/>
      <c r="T203" s="19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8" t="s">
        <v>174</v>
      </c>
      <c r="AU203" s="188" t="s">
        <v>172</v>
      </c>
      <c r="AV203" s="13" t="s">
        <v>172</v>
      </c>
      <c r="AW203" s="13" t="s">
        <v>30</v>
      </c>
      <c r="AX203" s="13" t="s">
        <v>74</v>
      </c>
      <c r="AY203" s="188" t="s">
        <v>164</v>
      </c>
    </row>
    <row r="204" s="14" customFormat="1">
      <c r="A204" s="14"/>
      <c r="B204" s="195"/>
      <c r="C204" s="14"/>
      <c r="D204" s="187" t="s">
        <v>174</v>
      </c>
      <c r="E204" s="196" t="s">
        <v>1</v>
      </c>
      <c r="F204" s="197" t="s">
        <v>323</v>
      </c>
      <c r="G204" s="14"/>
      <c r="H204" s="198">
        <v>7.4400000000000004</v>
      </c>
      <c r="I204" s="199"/>
      <c r="J204" s="14"/>
      <c r="K204" s="14"/>
      <c r="L204" s="195"/>
      <c r="M204" s="200"/>
      <c r="N204" s="201"/>
      <c r="O204" s="201"/>
      <c r="P204" s="201"/>
      <c r="Q204" s="201"/>
      <c r="R204" s="201"/>
      <c r="S204" s="201"/>
      <c r="T204" s="20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6" t="s">
        <v>174</v>
      </c>
      <c r="AU204" s="196" t="s">
        <v>172</v>
      </c>
      <c r="AV204" s="14" t="s">
        <v>177</v>
      </c>
      <c r="AW204" s="14" t="s">
        <v>30</v>
      </c>
      <c r="AX204" s="14" t="s">
        <v>74</v>
      </c>
      <c r="AY204" s="196" t="s">
        <v>164</v>
      </c>
    </row>
    <row r="205" s="13" customFormat="1">
      <c r="A205" s="13"/>
      <c r="B205" s="186"/>
      <c r="C205" s="13"/>
      <c r="D205" s="187" t="s">
        <v>174</v>
      </c>
      <c r="E205" s="188" t="s">
        <v>1</v>
      </c>
      <c r="F205" s="189" t="s">
        <v>324</v>
      </c>
      <c r="G205" s="13"/>
      <c r="H205" s="190">
        <v>1.25</v>
      </c>
      <c r="I205" s="191"/>
      <c r="J205" s="13"/>
      <c r="K205" s="13"/>
      <c r="L205" s="186"/>
      <c r="M205" s="192"/>
      <c r="N205" s="193"/>
      <c r="O205" s="193"/>
      <c r="P205" s="193"/>
      <c r="Q205" s="193"/>
      <c r="R205" s="193"/>
      <c r="S205" s="193"/>
      <c r="T205" s="19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8" t="s">
        <v>174</v>
      </c>
      <c r="AU205" s="188" t="s">
        <v>172</v>
      </c>
      <c r="AV205" s="13" t="s">
        <v>172</v>
      </c>
      <c r="AW205" s="13" t="s">
        <v>30</v>
      </c>
      <c r="AX205" s="13" t="s">
        <v>74</v>
      </c>
      <c r="AY205" s="188" t="s">
        <v>164</v>
      </c>
    </row>
    <row r="206" s="14" customFormat="1">
      <c r="A206" s="14"/>
      <c r="B206" s="195"/>
      <c r="C206" s="14"/>
      <c r="D206" s="187" t="s">
        <v>174</v>
      </c>
      <c r="E206" s="196" t="s">
        <v>1</v>
      </c>
      <c r="F206" s="197" t="s">
        <v>325</v>
      </c>
      <c r="G206" s="14"/>
      <c r="H206" s="198">
        <v>1.25</v>
      </c>
      <c r="I206" s="199"/>
      <c r="J206" s="14"/>
      <c r="K206" s="14"/>
      <c r="L206" s="195"/>
      <c r="M206" s="200"/>
      <c r="N206" s="201"/>
      <c r="O206" s="201"/>
      <c r="P206" s="201"/>
      <c r="Q206" s="201"/>
      <c r="R206" s="201"/>
      <c r="S206" s="201"/>
      <c r="T206" s="20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196" t="s">
        <v>174</v>
      </c>
      <c r="AU206" s="196" t="s">
        <v>172</v>
      </c>
      <c r="AV206" s="14" t="s">
        <v>177</v>
      </c>
      <c r="AW206" s="14" t="s">
        <v>30</v>
      </c>
      <c r="AX206" s="14" t="s">
        <v>74</v>
      </c>
      <c r="AY206" s="196" t="s">
        <v>164</v>
      </c>
    </row>
    <row r="207" s="15" customFormat="1">
      <c r="A207" s="15"/>
      <c r="B207" s="203"/>
      <c r="C207" s="15"/>
      <c r="D207" s="187" t="s">
        <v>174</v>
      </c>
      <c r="E207" s="204" t="s">
        <v>1</v>
      </c>
      <c r="F207" s="205" t="s">
        <v>178</v>
      </c>
      <c r="G207" s="15"/>
      <c r="H207" s="206">
        <v>8.6900000000000013</v>
      </c>
      <c r="I207" s="207"/>
      <c r="J207" s="15"/>
      <c r="K207" s="15"/>
      <c r="L207" s="203"/>
      <c r="M207" s="208"/>
      <c r="N207" s="209"/>
      <c r="O207" s="209"/>
      <c r="P207" s="209"/>
      <c r="Q207" s="209"/>
      <c r="R207" s="209"/>
      <c r="S207" s="209"/>
      <c r="T207" s="210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04" t="s">
        <v>174</v>
      </c>
      <c r="AU207" s="204" t="s">
        <v>172</v>
      </c>
      <c r="AV207" s="15" t="s">
        <v>171</v>
      </c>
      <c r="AW207" s="15" t="s">
        <v>30</v>
      </c>
      <c r="AX207" s="15" t="s">
        <v>82</v>
      </c>
      <c r="AY207" s="204" t="s">
        <v>164</v>
      </c>
    </row>
    <row r="208" s="2" customFormat="1" ht="24.15" customHeight="1">
      <c r="A208" s="37"/>
      <c r="B208" s="171"/>
      <c r="C208" s="172" t="s">
        <v>334</v>
      </c>
      <c r="D208" s="172" t="s">
        <v>167</v>
      </c>
      <c r="E208" s="173" t="s">
        <v>327</v>
      </c>
      <c r="F208" s="174" t="s">
        <v>391</v>
      </c>
      <c r="G208" s="175" t="s">
        <v>170</v>
      </c>
      <c r="H208" s="176">
        <v>29.579999999999998</v>
      </c>
      <c r="I208" s="177"/>
      <c r="J208" s="178">
        <f>ROUND(I208*H208,2)</f>
        <v>0</v>
      </c>
      <c r="K208" s="179"/>
      <c r="L208" s="38"/>
      <c r="M208" s="180" t="s">
        <v>1</v>
      </c>
      <c r="N208" s="181" t="s">
        <v>40</v>
      </c>
      <c r="O208" s="76"/>
      <c r="P208" s="182">
        <f>O208*H208</f>
        <v>0</v>
      </c>
      <c r="Q208" s="182">
        <v>0.00040000000000000002</v>
      </c>
      <c r="R208" s="182">
        <f>Q208*H208</f>
        <v>0.011832000000000001</v>
      </c>
      <c r="S208" s="182">
        <v>0</v>
      </c>
      <c r="T208" s="18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4" t="s">
        <v>120</v>
      </c>
      <c r="AT208" s="184" t="s">
        <v>167</v>
      </c>
      <c r="AU208" s="184" t="s">
        <v>172</v>
      </c>
      <c r="AY208" s="18" t="s">
        <v>164</v>
      </c>
      <c r="BE208" s="185">
        <f>IF(N208="základná",J208,0)</f>
        <v>0</v>
      </c>
      <c r="BF208" s="185">
        <f>IF(N208="znížená",J208,0)</f>
        <v>0</v>
      </c>
      <c r="BG208" s="185">
        <f>IF(N208="zákl. prenesená",J208,0)</f>
        <v>0</v>
      </c>
      <c r="BH208" s="185">
        <f>IF(N208="zníž. prenesená",J208,0)</f>
        <v>0</v>
      </c>
      <c r="BI208" s="185">
        <f>IF(N208="nulová",J208,0)</f>
        <v>0</v>
      </c>
      <c r="BJ208" s="18" t="s">
        <v>172</v>
      </c>
      <c r="BK208" s="185">
        <f>ROUND(I208*H208,2)</f>
        <v>0</v>
      </c>
      <c r="BL208" s="18" t="s">
        <v>120</v>
      </c>
      <c r="BM208" s="184" t="s">
        <v>329</v>
      </c>
    </row>
    <row r="209" s="13" customFormat="1">
      <c r="A209" s="13"/>
      <c r="B209" s="186"/>
      <c r="C209" s="13"/>
      <c r="D209" s="187" t="s">
        <v>174</v>
      </c>
      <c r="E209" s="188" t="s">
        <v>1</v>
      </c>
      <c r="F209" s="189" t="s">
        <v>435</v>
      </c>
      <c r="G209" s="13"/>
      <c r="H209" s="190">
        <v>30.248999999999999</v>
      </c>
      <c r="I209" s="191"/>
      <c r="J209" s="13"/>
      <c r="K209" s="13"/>
      <c r="L209" s="186"/>
      <c r="M209" s="192"/>
      <c r="N209" s="193"/>
      <c r="O209" s="193"/>
      <c r="P209" s="193"/>
      <c r="Q209" s="193"/>
      <c r="R209" s="193"/>
      <c r="S209" s="193"/>
      <c r="T209" s="19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8" t="s">
        <v>174</v>
      </c>
      <c r="AU209" s="188" t="s">
        <v>172</v>
      </c>
      <c r="AV209" s="13" t="s">
        <v>172</v>
      </c>
      <c r="AW209" s="13" t="s">
        <v>30</v>
      </c>
      <c r="AX209" s="13" t="s">
        <v>74</v>
      </c>
      <c r="AY209" s="188" t="s">
        <v>164</v>
      </c>
    </row>
    <row r="210" s="13" customFormat="1">
      <c r="A210" s="13"/>
      <c r="B210" s="186"/>
      <c r="C210" s="13"/>
      <c r="D210" s="187" t="s">
        <v>174</v>
      </c>
      <c r="E210" s="188" t="s">
        <v>1</v>
      </c>
      <c r="F210" s="189" t="s">
        <v>436</v>
      </c>
      <c r="G210" s="13"/>
      <c r="H210" s="190">
        <v>-1.7669999999999999</v>
      </c>
      <c r="I210" s="191"/>
      <c r="J210" s="13"/>
      <c r="K210" s="13"/>
      <c r="L210" s="186"/>
      <c r="M210" s="192"/>
      <c r="N210" s="193"/>
      <c r="O210" s="193"/>
      <c r="P210" s="193"/>
      <c r="Q210" s="193"/>
      <c r="R210" s="193"/>
      <c r="S210" s="193"/>
      <c r="T210" s="19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8" t="s">
        <v>174</v>
      </c>
      <c r="AU210" s="188" t="s">
        <v>172</v>
      </c>
      <c r="AV210" s="13" t="s">
        <v>172</v>
      </c>
      <c r="AW210" s="13" t="s">
        <v>30</v>
      </c>
      <c r="AX210" s="13" t="s">
        <v>74</v>
      </c>
      <c r="AY210" s="188" t="s">
        <v>164</v>
      </c>
    </row>
    <row r="211" s="13" customFormat="1">
      <c r="A211" s="13"/>
      <c r="B211" s="186"/>
      <c r="C211" s="13"/>
      <c r="D211" s="187" t="s">
        <v>174</v>
      </c>
      <c r="E211" s="188" t="s">
        <v>1</v>
      </c>
      <c r="F211" s="189" t="s">
        <v>394</v>
      </c>
      <c r="G211" s="13"/>
      <c r="H211" s="190">
        <v>-1.0980000000000001</v>
      </c>
      <c r="I211" s="191"/>
      <c r="J211" s="13"/>
      <c r="K211" s="13"/>
      <c r="L211" s="186"/>
      <c r="M211" s="192"/>
      <c r="N211" s="193"/>
      <c r="O211" s="193"/>
      <c r="P211" s="193"/>
      <c r="Q211" s="193"/>
      <c r="R211" s="193"/>
      <c r="S211" s="193"/>
      <c r="T211" s="19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8" t="s">
        <v>174</v>
      </c>
      <c r="AU211" s="188" t="s">
        <v>172</v>
      </c>
      <c r="AV211" s="13" t="s">
        <v>172</v>
      </c>
      <c r="AW211" s="13" t="s">
        <v>30</v>
      </c>
      <c r="AX211" s="13" t="s">
        <v>74</v>
      </c>
      <c r="AY211" s="188" t="s">
        <v>164</v>
      </c>
    </row>
    <row r="212" s="13" customFormat="1">
      <c r="A212" s="13"/>
      <c r="B212" s="186"/>
      <c r="C212" s="13"/>
      <c r="D212" s="187" t="s">
        <v>174</v>
      </c>
      <c r="E212" s="188" t="s">
        <v>1</v>
      </c>
      <c r="F212" s="189" t="s">
        <v>437</v>
      </c>
      <c r="G212" s="13"/>
      <c r="H212" s="190">
        <v>2.1960000000000002</v>
      </c>
      <c r="I212" s="191"/>
      <c r="J212" s="13"/>
      <c r="K212" s="13"/>
      <c r="L212" s="186"/>
      <c r="M212" s="192"/>
      <c r="N212" s="193"/>
      <c r="O212" s="193"/>
      <c r="P212" s="193"/>
      <c r="Q212" s="193"/>
      <c r="R212" s="193"/>
      <c r="S212" s="193"/>
      <c r="T212" s="19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8" t="s">
        <v>174</v>
      </c>
      <c r="AU212" s="188" t="s">
        <v>172</v>
      </c>
      <c r="AV212" s="13" t="s">
        <v>172</v>
      </c>
      <c r="AW212" s="13" t="s">
        <v>30</v>
      </c>
      <c r="AX212" s="13" t="s">
        <v>74</v>
      </c>
      <c r="AY212" s="188" t="s">
        <v>164</v>
      </c>
    </row>
    <row r="213" s="14" customFormat="1">
      <c r="A213" s="14"/>
      <c r="B213" s="195"/>
      <c r="C213" s="14"/>
      <c r="D213" s="187" t="s">
        <v>174</v>
      </c>
      <c r="E213" s="196" t="s">
        <v>1</v>
      </c>
      <c r="F213" s="197" t="s">
        <v>176</v>
      </c>
      <c r="G213" s="14"/>
      <c r="H213" s="198">
        <v>29.580000000000002</v>
      </c>
      <c r="I213" s="199"/>
      <c r="J213" s="14"/>
      <c r="K213" s="14"/>
      <c r="L213" s="195"/>
      <c r="M213" s="200"/>
      <c r="N213" s="201"/>
      <c r="O213" s="201"/>
      <c r="P213" s="201"/>
      <c r="Q213" s="201"/>
      <c r="R213" s="201"/>
      <c r="S213" s="201"/>
      <c r="T213" s="20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196" t="s">
        <v>174</v>
      </c>
      <c r="AU213" s="196" t="s">
        <v>172</v>
      </c>
      <c r="AV213" s="14" t="s">
        <v>177</v>
      </c>
      <c r="AW213" s="14" t="s">
        <v>30</v>
      </c>
      <c r="AX213" s="14" t="s">
        <v>74</v>
      </c>
      <c r="AY213" s="196" t="s">
        <v>164</v>
      </c>
    </row>
    <row r="214" s="15" customFormat="1">
      <c r="A214" s="15"/>
      <c r="B214" s="203"/>
      <c r="C214" s="15"/>
      <c r="D214" s="187" t="s">
        <v>174</v>
      </c>
      <c r="E214" s="204" t="s">
        <v>1</v>
      </c>
      <c r="F214" s="205" t="s">
        <v>178</v>
      </c>
      <c r="G214" s="15"/>
      <c r="H214" s="206">
        <v>29.580000000000002</v>
      </c>
      <c r="I214" s="207"/>
      <c r="J214" s="15"/>
      <c r="K214" s="15"/>
      <c r="L214" s="203"/>
      <c r="M214" s="208"/>
      <c r="N214" s="209"/>
      <c r="O214" s="209"/>
      <c r="P214" s="209"/>
      <c r="Q214" s="209"/>
      <c r="R214" s="209"/>
      <c r="S214" s="209"/>
      <c r="T214" s="210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04" t="s">
        <v>174</v>
      </c>
      <c r="AU214" s="204" t="s">
        <v>172</v>
      </c>
      <c r="AV214" s="15" t="s">
        <v>171</v>
      </c>
      <c r="AW214" s="15" t="s">
        <v>30</v>
      </c>
      <c r="AX214" s="15" t="s">
        <v>82</v>
      </c>
      <c r="AY214" s="204" t="s">
        <v>164</v>
      </c>
    </row>
    <row r="215" s="2" customFormat="1" ht="24.15" customHeight="1">
      <c r="A215" s="37"/>
      <c r="B215" s="171"/>
      <c r="C215" s="172" t="s">
        <v>338</v>
      </c>
      <c r="D215" s="172" t="s">
        <v>167</v>
      </c>
      <c r="E215" s="173" t="s">
        <v>335</v>
      </c>
      <c r="F215" s="174" t="s">
        <v>336</v>
      </c>
      <c r="G215" s="175" t="s">
        <v>170</v>
      </c>
      <c r="H215" s="176">
        <v>37.911000000000001</v>
      </c>
      <c r="I215" s="177"/>
      <c r="J215" s="178">
        <f>ROUND(I215*H215,2)</f>
        <v>0</v>
      </c>
      <c r="K215" s="179"/>
      <c r="L215" s="38"/>
      <c r="M215" s="180" t="s">
        <v>1</v>
      </c>
      <c r="N215" s="181" t="s">
        <v>40</v>
      </c>
      <c r="O215" s="76"/>
      <c r="P215" s="182">
        <f>O215*H215</f>
        <v>0</v>
      </c>
      <c r="Q215" s="182">
        <v>0.00040000000000000002</v>
      </c>
      <c r="R215" s="182">
        <f>Q215*H215</f>
        <v>0.015164400000000002</v>
      </c>
      <c r="S215" s="182">
        <v>0</v>
      </c>
      <c r="T215" s="18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4" t="s">
        <v>120</v>
      </c>
      <c r="AT215" s="184" t="s">
        <v>167</v>
      </c>
      <c r="AU215" s="184" t="s">
        <v>172</v>
      </c>
      <c r="AY215" s="18" t="s">
        <v>164</v>
      </c>
      <c r="BE215" s="185">
        <f>IF(N215="základná",J215,0)</f>
        <v>0</v>
      </c>
      <c r="BF215" s="185">
        <f>IF(N215="znížená",J215,0)</f>
        <v>0</v>
      </c>
      <c r="BG215" s="185">
        <f>IF(N215="zákl. prenesená",J215,0)</f>
        <v>0</v>
      </c>
      <c r="BH215" s="185">
        <f>IF(N215="zníž. prenesená",J215,0)</f>
        <v>0</v>
      </c>
      <c r="BI215" s="185">
        <f>IF(N215="nulová",J215,0)</f>
        <v>0</v>
      </c>
      <c r="BJ215" s="18" t="s">
        <v>172</v>
      </c>
      <c r="BK215" s="185">
        <f>ROUND(I215*H215,2)</f>
        <v>0</v>
      </c>
      <c r="BL215" s="18" t="s">
        <v>120</v>
      </c>
      <c r="BM215" s="184" t="s">
        <v>337</v>
      </c>
    </row>
    <row r="216" s="13" customFormat="1">
      <c r="A216" s="13"/>
      <c r="B216" s="186"/>
      <c r="C216" s="13"/>
      <c r="D216" s="187" t="s">
        <v>174</v>
      </c>
      <c r="E216" s="188" t="s">
        <v>1</v>
      </c>
      <c r="F216" s="189" t="s">
        <v>438</v>
      </c>
      <c r="G216" s="13"/>
      <c r="H216" s="190">
        <v>37.911000000000001</v>
      </c>
      <c r="I216" s="191"/>
      <c r="J216" s="13"/>
      <c r="K216" s="13"/>
      <c r="L216" s="186"/>
      <c r="M216" s="192"/>
      <c r="N216" s="193"/>
      <c r="O216" s="193"/>
      <c r="P216" s="193"/>
      <c r="Q216" s="193"/>
      <c r="R216" s="193"/>
      <c r="S216" s="193"/>
      <c r="T216" s="19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8" t="s">
        <v>174</v>
      </c>
      <c r="AU216" s="188" t="s">
        <v>172</v>
      </c>
      <c r="AV216" s="13" t="s">
        <v>172</v>
      </c>
      <c r="AW216" s="13" t="s">
        <v>30</v>
      </c>
      <c r="AX216" s="13" t="s">
        <v>74</v>
      </c>
      <c r="AY216" s="188" t="s">
        <v>164</v>
      </c>
    </row>
    <row r="217" s="14" customFormat="1">
      <c r="A217" s="14"/>
      <c r="B217" s="195"/>
      <c r="C217" s="14"/>
      <c r="D217" s="187" t="s">
        <v>174</v>
      </c>
      <c r="E217" s="196" t="s">
        <v>1</v>
      </c>
      <c r="F217" s="197" t="s">
        <v>176</v>
      </c>
      <c r="G217" s="14"/>
      <c r="H217" s="198">
        <v>37.911000000000001</v>
      </c>
      <c r="I217" s="199"/>
      <c r="J217" s="14"/>
      <c r="K217" s="14"/>
      <c r="L217" s="195"/>
      <c r="M217" s="200"/>
      <c r="N217" s="201"/>
      <c r="O217" s="201"/>
      <c r="P217" s="201"/>
      <c r="Q217" s="201"/>
      <c r="R217" s="201"/>
      <c r="S217" s="201"/>
      <c r="T217" s="20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196" t="s">
        <v>174</v>
      </c>
      <c r="AU217" s="196" t="s">
        <v>172</v>
      </c>
      <c r="AV217" s="14" t="s">
        <v>177</v>
      </c>
      <c r="AW217" s="14" t="s">
        <v>30</v>
      </c>
      <c r="AX217" s="14" t="s">
        <v>74</v>
      </c>
      <c r="AY217" s="196" t="s">
        <v>164</v>
      </c>
    </row>
    <row r="218" s="15" customFormat="1">
      <c r="A218" s="15"/>
      <c r="B218" s="203"/>
      <c r="C218" s="15"/>
      <c r="D218" s="187" t="s">
        <v>174</v>
      </c>
      <c r="E218" s="204" t="s">
        <v>1</v>
      </c>
      <c r="F218" s="205" t="s">
        <v>178</v>
      </c>
      <c r="G218" s="15"/>
      <c r="H218" s="206">
        <v>37.911000000000001</v>
      </c>
      <c r="I218" s="207"/>
      <c r="J218" s="15"/>
      <c r="K218" s="15"/>
      <c r="L218" s="203"/>
      <c r="M218" s="208"/>
      <c r="N218" s="209"/>
      <c r="O218" s="209"/>
      <c r="P218" s="209"/>
      <c r="Q218" s="209"/>
      <c r="R218" s="209"/>
      <c r="S218" s="209"/>
      <c r="T218" s="210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04" t="s">
        <v>174</v>
      </c>
      <c r="AU218" s="204" t="s">
        <v>172</v>
      </c>
      <c r="AV218" s="15" t="s">
        <v>171</v>
      </c>
      <c r="AW218" s="15" t="s">
        <v>30</v>
      </c>
      <c r="AX218" s="15" t="s">
        <v>82</v>
      </c>
      <c r="AY218" s="204" t="s">
        <v>164</v>
      </c>
    </row>
    <row r="219" s="2" customFormat="1" ht="24.15" customHeight="1">
      <c r="A219" s="37"/>
      <c r="B219" s="171"/>
      <c r="C219" s="172" t="s">
        <v>343</v>
      </c>
      <c r="D219" s="172" t="s">
        <v>167</v>
      </c>
      <c r="E219" s="173" t="s">
        <v>339</v>
      </c>
      <c r="F219" s="174" t="s">
        <v>340</v>
      </c>
      <c r="G219" s="175" t="s">
        <v>170</v>
      </c>
      <c r="H219" s="176">
        <v>44.319000000000003</v>
      </c>
      <c r="I219" s="177"/>
      <c r="J219" s="178">
        <f>ROUND(I219*H219,2)</f>
        <v>0</v>
      </c>
      <c r="K219" s="179"/>
      <c r="L219" s="38"/>
      <c r="M219" s="180" t="s">
        <v>1</v>
      </c>
      <c r="N219" s="181" t="s">
        <v>40</v>
      </c>
      <c r="O219" s="76"/>
      <c r="P219" s="182">
        <f>O219*H219</f>
        <v>0</v>
      </c>
      <c r="Q219" s="182">
        <v>0.00040000000000000002</v>
      </c>
      <c r="R219" s="182">
        <f>Q219*H219</f>
        <v>0.017727600000000003</v>
      </c>
      <c r="S219" s="182">
        <v>0</v>
      </c>
      <c r="T219" s="18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4" t="s">
        <v>120</v>
      </c>
      <c r="AT219" s="184" t="s">
        <v>167</v>
      </c>
      <c r="AU219" s="184" t="s">
        <v>172</v>
      </c>
      <c r="AY219" s="18" t="s">
        <v>164</v>
      </c>
      <c r="BE219" s="185">
        <f>IF(N219="základná",J219,0)</f>
        <v>0</v>
      </c>
      <c r="BF219" s="185">
        <f>IF(N219="znížená",J219,0)</f>
        <v>0</v>
      </c>
      <c r="BG219" s="185">
        <f>IF(N219="zákl. prenesená",J219,0)</f>
        <v>0</v>
      </c>
      <c r="BH219" s="185">
        <f>IF(N219="zníž. prenesená",J219,0)</f>
        <v>0</v>
      </c>
      <c r="BI219" s="185">
        <f>IF(N219="nulová",J219,0)</f>
        <v>0</v>
      </c>
      <c r="BJ219" s="18" t="s">
        <v>172</v>
      </c>
      <c r="BK219" s="185">
        <f>ROUND(I219*H219,2)</f>
        <v>0</v>
      </c>
      <c r="BL219" s="18" t="s">
        <v>120</v>
      </c>
      <c r="BM219" s="184" t="s">
        <v>341</v>
      </c>
    </row>
    <row r="220" s="13" customFormat="1">
      <c r="A220" s="13"/>
      <c r="B220" s="186"/>
      <c r="C220" s="13"/>
      <c r="D220" s="187" t="s">
        <v>174</v>
      </c>
      <c r="E220" s="188" t="s">
        <v>1</v>
      </c>
      <c r="F220" s="189" t="s">
        <v>439</v>
      </c>
      <c r="G220" s="13"/>
      <c r="H220" s="190">
        <v>44.319000000000003</v>
      </c>
      <c r="I220" s="191"/>
      <c r="J220" s="13"/>
      <c r="K220" s="13"/>
      <c r="L220" s="186"/>
      <c r="M220" s="192"/>
      <c r="N220" s="193"/>
      <c r="O220" s="193"/>
      <c r="P220" s="193"/>
      <c r="Q220" s="193"/>
      <c r="R220" s="193"/>
      <c r="S220" s="193"/>
      <c r="T220" s="19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8" t="s">
        <v>174</v>
      </c>
      <c r="AU220" s="188" t="s">
        <v>172</v>
      </c>
      <c r="AV220" s="13" t="s">
        <v>172</v>
      </c>
      <c r="AW220" s="13" t="s">
        <v>30</v>
      </c>
      <c r="AX220" s="13" t="s">
        <v>74</v>
      </c>
      <c r="AY220" s="188" t="s">
        <v>164</v>
      </c>
    </row>
    <row r="221" s="14" customFormat="1">
      <c r="A221" s="14"/>
      <c r="B221" s="195"/>
      <c r="C221" s="14"/>
      <c r="D221" s="187" t="s">
        <v>174</v>
      </c>
      <c r="E221" s="196" t="s">
        <v>1</v>
      </c>
      <c r="F221" s="197" t="s">
        <v>176</v>
      </c>
      <c r="G221" s="14"/>
      <c r="H221" s="198">
        <v>44.319000000000003</v>
      </c>
      <c r="I221" s="199"/>
      <c r="J221" s="14"/>
      <c r="K221" s="14"/>
      <c r="L221" s="195"/>
      <c r="M221" s="200"/>
      <c r="N221" s="201"/>
      <c r="O221" s="201"/>
      <c r="P221" s="201"/>
      <c r="Q221" s="201"/>
      <c r="R221" s="201"/>
      <c r="S221" s="201"/>
      <c r="T221" s="20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196" t="s">
        <v>174</v>
      </c>
      <c r="AU221" s="196" t="s">
        <v>172</v>
      </c>
      <c r="AV221" s="14" t="s">
        <v>177</v>
      </c>
      <c r="AW221" s="14" t="s">
        <v>30</v>
      </c>
      <c r="AX221" s="14" t="s">
        <v>74</v>
      </c>
      <c r="AY221" s="196" t="s">
        <v>164</v>
      </c>
    </row>
    <row r="222" s="15" customFormat="1">
      <c r="A222" s="15"/>
      <c r="B222" s="203"/>
      <c r="C222" s="15"/>
      <c r="D222" s="187" t="s">
        <v>174</v>
      </c>
      <c r="E222" s="204" t="s">
        <v>1</v>
      </c>
      <c r="F222" s="205" t="s">
        <v>178</v>
      </c>
      <c r="G222" s="15"/>
      <c r="H222" s="206">
        <v>44.319000000000003</v>
      </c>
      <c r="I222" s="207"/>
      <c r="J222" s="15"/>
      <c r="K222" s="15"/>
      <c r="L222" s="203"/>
      <c r="M222" s="208"/>
      <c r="N222" s="209"/>
      <c r="O222" s="209"/>
      <c r="P222" s="209"/>
      <c r="Q222" s="209"/>
      <c r="R222" s="209"/>
      <c r="S222" s="209"/>
      <c r="T222" s="210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04" t="s">
        <v>174</v>
      </c>
      <c r="AU222" s="204" t="s">
        <v>172</v>
      </c>
      <c r="AV222" s="15" t="s">
        <v>171</v>
      </c>
      <c r="AW222" s="15" t="s">
        <v>30</v>
      </c>
      <c r="AX222" s="15" t="s">
        <v>82</v>
      </c>
      <c r="AY222" s="204" t="s">
        <v>164</v>
      </c>
    </row>
    <row r="223" s="2" customFormat="1" ht="14.4" customHeight="1">
      <c r="A223" s="37"/>
      <c r="B223" s="171"/>
      <c r="C223" s="172" t="s">
        <v>349</v>
      </c>
      <c r="D223" s="172" t="s">
        <v>167</v>
      </c>
      <c r="E223" s="173" t="s">
        <v>344</v>
      </c>
      <c r="F223" s="174" t="s">
        <v>345</v>
      </c>
      <c r="G223" s="175" t="s">
        <v>170</v>
      </c>
      <c r="H223" s="176">
        <v>8.6899999999999995</v>
      </c>
      <c r="I223" s="177"/>
      <c r="J223" s="178">
        <f>ROUND(I223*H223,2)</f>
        <v>0</v>
      </c>
      <c r="K223" s="179"/>
      <c r="L223" s="38"/>
      <c r="M223" s="180" t="s">
        <v>1</v>
      </c>
      <c r="N223" s="181" t="s">
        <v>40</v>
      </c>
      <c r="O223" s="76"/>
      <c r="P223" s="182">
        <f>O223*H223</f>
        <v>0</v>
      </c>
      <c r="Q223" s="182">
        <v>6.9999999999999994E-05</v>
      </c>
      <c r="R223" s="182">
        <f>Q223*H223</f>
        <v>0.00060829999999999988</v>
      </c>
      <c r="S223" s="182">
        <v>0</v>
      </c>
      <c r="T223" s="183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4" t="s">
        <v>120</v>
      </c>
      <c r="AT223" s="184" t="s">
        <v>167</v>
      </c>
      <c r="AU223" s="184" t="s">
        <v>172</v>
      </c>
      <c r="AY223" s="18" t="s">
        <v>164</v>
      </c>
      <c r="BE223" s="185">
        <f>IF(N223="základná",J223,0)</f>
        <v>0</v>
      </c>
      <c r="BF223" s="185">
        <f>IF(N223="znížená",J223,0)</f>
        <v>0</v>
      </c>
      <c r="BG223" s="185">
        <f>IF(N223="zákl. prenesená",J223,0)</f>
        <v>0</v>
      </c>
      <c r="BH223" s="185">
        <f>IF(N223="zníž. prenesená",J223,0)</f>
        <v>0</v>
      </c>
      <c r="BI223" s="185">
        <f>IF(N223="nulová",J223,0)</f>
        <v>0</v>
      </c>
      <c r="BJ223" s="18" t="s">
        <v>172</v>
      </c>
      <c r="BK223" s="185">
        <f>ROUND(I223*H223,2)</f>
        <v>0</v>
      </c>
      <c r="BL223" s="18" t="s">
        <v>120</v>
      </c>
      <c r="BM223" s="184" t="s">
        <v>346</v>
      </c>
    </row>
    <row r="224" s="13" customFormat="1">
      <c r="A224" s="13"/>
      <c r="B224" s="186"/>
      <c r="C224" s="13"/>
      <c r="D224" s="187" t="s">
        <v>174</v>
      </c>
      <c r="E224" s="188" t="s">
        <v>1</v>
      </c>
      <c r="F224" s="189" t="s">
        <v>444</v>
      </c>
      <c r="G224" s="13"/>
      <c r="H224" s="190">
        <v>7.4400000000000004</v>
      </c>
      <c r="I224" s="191"/>
      <c r="J224" s="13"/>
      <c r="K224" s="13"/>
      <c r="L224" s="186"/>
      <c r="M224" s="192"/>
      <c r="N224" s="193"/>
      <c r="O224" s="193"/>
      <c r="P224" s="193"/>
      <c r="Q224" s="193"/>
      <c r="R224" s="193"/>
      <c r="S224" s="193"/>
      <c r="T224" s="19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8" t="s">
        <v>174</v>
      </c>
      <c r="AU224" s="188" t="s">
        <v>172</v>
      </c>
      <c r="AV224" s="13" t="s">
        <v>172</v>
      </c>
      <c r="AW224" s="13" t="s">
        <v>30</v>
      </c>
      <c r="AX224" s="13" t="s">
        <v>74</v>
      </c>
      <c r="AY224" s="188" t="s">
        <v>164</v>
      </c>
    </row>
    <row r="225" s="14" customFormat="1">
      <c r="A225" s="14"/>
      <c r="B225" s="195"/>
      <c r="C225" s="14"/>
      <c r="D225" s="187" t="s">
        <v>174</v>
      </c>
      <c r="E225" s="196" t="s">
        <v>1</v>
      </c>
      <c r="F225" s="197" t="s">
        <v>323</v>
      </c>
      <c r="G225" s="14"/>
      <c r="H225" s="198">
        <v>7.4400000000000004</v>
      </c>
      <c r="I225" s="199"/>
      <c r="J225" s="14"/>
      <c r="K225" s="14"/>
      <c r="L225" s="195"/>
      <c r="M225" s="200"/>
      <c r="N225" s="201"/>
      <c r="O225" s="201"/>
      <c r="P225" s="201"/>
      <c r="Q225" s="201"/>
      <c r="R225" s="201"/>
      <c r="S225" s="201"/>
      <c r="T225" s="20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196" t="s">
        <v>174</v>
      </c>
      <c r="AU225" s="196" t="s">
        <v>172</v>
      </c>
      <c r="AV225" s="14" t="s">
        <v>177</v>
      </c>
      <c r="AW225" s="14" t="s">
        <v>30</v>
      </c>
      <c r="AX225" s="14" t="s">
        <v>74</v>
      </c>
      <c r="AY225" s="196" t="s">
        <v>164</v>
      </c>
    </row>
    <row r="226" s="13" customFormat="1">
      <c r="A226" s="13"/>
      <c r="B226" s="186"/>
      <c r="C226" s="13"/>
      <c r="D226" s="187" t="s">
        <v>174</v>
      </c>
      <c r="E226" s="188" t="s">
        <v>1</v>
      </c>
      <c r="F226" s="189" t="s">
        <v>324</v>
      </c>
      <c r="G226" s="13"/>
      <c r="H226" s="190">
        <v>1.25</v>
      </c>
      <c r="I226" s="191"/>
      <c r="J226" s="13"/>
      <c r="K226" s="13"/>
      <c r="L226" s="186"/>
      <c r="M226" s="192"/>
      <c r="N226" s="193"/>
      <c r="O226" s="193"/>
      <c r="P226" s="193"/>
      <c r="Q226" s="193"/>
      <c r="R226" s="193"/>
      <c r="S226" s="193"/>
      <c r="T226" s="19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8" t="s">
        <v>174</v>
      </c>
      <c r="AU226" s="188" t="s">
        <v>172</v>
      </c>
      <c r="AV226" s="13" t="s">
        <v>172</v>
      </c>
      <c r="AW226" s="13" t="s">
        <v>30</v>
      </c>
      <c r="AX226" s="13" t="s">
        <v>74</v>
      </c>
      <c r="AY226" s="188" t="s">
        <v>164</v>
      </c>
    </row>
    <row r="227" s="14" customFormat="1">
      <c r="A227" s="14"/>
      <c r="B227" s="195"/>
      <c r="C227" s="14"/>
      <c r="D227" s="187" t="s">
        <v>174</v>
      </c>
      <c r="E227" s="196" t="s">
        <v>1</v>
      </c>
      <c r="F227" s="197" t="s">
        <v>325</v>
      </c>
      <c r="G227" s="14"/>
      <c r="H227" s="198">
        <v>1.25</v>
      </c>
      <c r="I227" s="199"/>
      <c r="J227" s="14"/>
      <c r="K227" s="14"/>
      <c r="L227" s="195"/>
      <c r="M227" s="200"/>
      <c r="N227" s="201"/>
      <c r="O227" s="201"/>
      <c r="P227" s="201"/>
      <c r="Q227" s="201"/>
      <c r="R227" s="201"/>
      <c r="S227" s="201"/>
      <c r="T227" s="20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6" t="s">
        <v>174</v>
      </c>
      <c r="AU227" s="196" t="s">
        <v>172</v>
      </c>
      <c r="AV227" s="14" t="s">
        <v>177</v>
      </c>
      <c r="AW227" s="14" t="s">
        <v>30</v>
      </c>
      <c r="AX227" s="14" t="s">
        <v>74</v>
      </c>
      <c r="AY227" s="196" t="s">
        <v>164</v>
      </c>
    </row>
    <row r="228" s="15" customFormat="1">
      <c r="A228" s="15"/>
      <c r="B228" s="203"/>
      <c r="C228" s="15"/>
      <c r="D228" s="187" t="s">
        <v>174</v>
      </c>
      <c r="E228" s="204" t="s">
        <v>1</v>
      </c>
      <c r="F228" s="205" t="s">
        <v>178</v>
      </c>
      <c r="G228" s="15"/>
      <c r="H228" s="206">
        <v>8.6900000000000013</v>
      </c>
      <c r="I228" s="207"/>
      <c r="J228" s="15"/>
      <c r="K228" s="15"/>
      <c r="L228" s="203"/>
      <c r="M228" s="208"/>
      <c r="N228" s="209"/>
      <c r="O228" s="209"/>
      <c r="P228" s="209"/>
      <c r="Q228" s="209"/>
      <c r="R228" s="209"/>
      <c r="S228" s="209"/>
      <c r="T228" s="210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04" t="s">
        <v>174</v>
      </c>
      <c r="AU228" s="204" t="s">
        <v>172</v>
      </c>
      <c r="AV228" s="15" t="s">
        <v>171</v>
      </c>
      <c r="AW228" s="15" t="s">
        <v>30</v>
      </c>
      <c r="AX228" s="15" t="s">
        <v>82</v>
      </c>
      <c r="AY228" s="204" t="s">
        <v>164</v>
      </c>
    </row>
    <row r="229" s="12" customFormat="1" ht="22.8" customHeight="1">
      <c r="A229" s="12"/>
      <c r="B229" s="158"/>
      <c r="C229" s="12"/>
      <c r="D229" s="159" t="s">
        <v>73</v>
      </c>
      <c r="E229" s="169" t="s">
        <v>347</v>
      </c>
      <c r="F229" s="169" t="s">
        <v>348</v>
      </c>
      <c r="G229" s="12"/>
      <c r="H229" s="12"/>
      <c r="I229" s="161"/>
      <c r="J229" s="170">
        <f>BK229</f>
        <v>0</v>
      </c>
      <c r="K229" s="12"/>
      <c r="L229" s="158"/>
      <c r="M229" s="163"/>
      <c r="N229" s="164"/>
      <c r="O229" s="164"/>
      <c r="P229" s="165">
        <f>SUM(P230:P238)</f>
        <v>0</v>
      </c>
      <c r="Q229" s="164"/>
      <c r="R229" s="165">
        <f>SUM(R230:R238)</f>
        <v>0.016867649999999998</v>
      </c>
      <c r="S229" s="164"/>
      <c r="T229" s="166">
        <f>SUM(T230:T238)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59" t="s">
        <v>172</v>
      </c>
      <c r="AT229" s="167" t="s">
        <v>73</v>
      </c>
      <c r="AU229" s="167" t="s">
        <v>82</v>
      </c>
      <c r="AY229" s="159" t="s">
        <v>164</v>
      </c>
      <c r="BK229" s="168">
        <f>SUM(BK230:BK238)</f>
        <v>0</v>
      </c>
    </row>
    <row r="230" s="2" customFormat="1" ht="24.15" customHeight="1">
      <c r="A230" s="37"/>
      <c r="B230" s="171"/>
      <c r="C230" s="172" t="s">
        <v>355</v>
      </c>
      <c r="D230" s="172" t="s">
        <v>167</v>
      </c>
      <c r="E230" s="173" t="s">
        <v>350</v>
      </c>
      <c r="F230" s="174" t="s">
        <v>351</v>
      </c>
      <c r="G230" s="175" t="s">
        <v>170</v>
      </c>
      <c r="H230" s="176">
        <v>111.81</v>
      </c>
      <c r="I230" s="177"/>
      <c r="J230" s="178">
        <f>ROUND(I230*H230,2)</f>
        <v>0</v>
      </c>
      <c r="K230" s="179"/>
      <c r="L230" s="38"/>
      <c r="M230" s="180" t="s">
        <v>1</v>
      </c>
      <c r="N230" s="181" t="s">
        <v>40</v>
      </c>
      <c r="O230" s="76"/>
      <c r="P230" s="182">
        <f>O230*H230</f>
        <v>0</v>
      </c>
      <c r="Q230" s="182">
        <v>0.00010000000000000001</v>
      </c>
      <c r="R230" s="182">
        <f>Q230*H230</f>
        <v>0.011181</v>
      </c>
      <c r="S230" s="182">
        <v>0</v>
      </c>
      <c r="T230" s="18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120</v>
      </c>
      <c r="AT230" s="184" t="s">
        <v>167</v>
      </c>
      <c r="AU230" s="184" t="s">
        <v>172</v>
      </c>
      <c r="AY230" s="18" t="s">
        <v>164</v>
      </c>
      <c r="BE230" s="185">
        <f>IF(N230="základná",J230,0)</f>
        <v>0</v>
      </c>
      <c r="BF230" s="185">
        <f>IF(N230="znížená",J230,0)</f>
        <v>0</v>
      </c>
      <c r="BG230" s="185">
        <f>IF(N230="zákl. prenesená",J230,0)</f>
        <v>0</v>
      </c>
      <c r="BH230" s="185">
        <f>IF(N230="zníž. prenesená",J230,0)</f>
        <v>0</v>
      </c>
      <c r="BI230" s="185">
        <f>IF(N230="nulová",J230,0)</f>
        <v>0</v>
      </c>
      <c r="BJ230" s="18" t="s">
        <v>172</v>
      </c>
      <c r="BK230" s="185">
        <f>ROUND(I230*H230,2)</f>
        <v>0</v>
      </c>
      <c r="BL230" s="18" t="s">
        <v>120</v>
      </c>
      <c r="BM230" s="184" t="s">
        <v>352</v>
      </c>
    </row>
    <row r="231" s="13" customFormat="1">
      <c r="A231" s="13"/>
      <c r="B231" s="186"/>
      <c r="C231" s="13"/>
      <c r="D231" s="187" t="s">
        <v>174</v>
      </c>
      <c r="E231" s="188" t="s">
        <v>1</v>
      </c>
      <c r="F231" s="189" t="s">
        <v>440</v>
      </c>
      <c r="G231" s="13"/>
      <c r="H231" s="190">
        <v>37.911000000000001</v>
      </c>
      <c r="I231" s="191"/>
      <c r="J231" s="13"/>
      <c r="K231" s="13"/>
      <c r="L231" s="186"/>
      <c r="M231" s="192"/>
      <c r="N231" s="193"/>
      <c r="O231" s="193"/>
      <c r="P231" s="193"/>
      <c r="Q231" s="193"/>
      <c r="R231" s="193"/>
      <c r="S231" s="193"/>
      <c r="T231" s="19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8" t="s">
        <v>174</v>
      </c>
      <c r="AU231" s="188" t="s">
        <v>172</v>
      </c>
      <c r="AV231" s="13" t="s">
        <v>172</v>
      </c>
      <c r="AW231" s="13" t="s">
        <v>30</v>
      </c>
      <c r="AX231" s="13" t="s">
        <v>74</v>
      </c>
      <c r="AY231" s="188" t="s">
        <v>164</v>
      </c>
    </row>
    <row r="232" s="13" customFormat="1">
      <c r="A232" s="13"/>
      <c r="B232" s="186"/>
      <c r="C232" s="13"/>
      <c r="D232" s="187" t="s">
        <v>174</v>
      </c>
      <c r="E232" s="188" t="s">
        <v>1</v>
      </c>
      <c r="F232" s="189" t="s">
        <v>441</v>
      </c>
      <c r="G232" s="13"/>
      <c r="H232" s="190">
        <v>73.899000000000001</v>
      </c>
      <c r="I232" s="191"/>
      <c r="J232" s="13"/>
      <c r="K232" s="13"/>
      <c r="L232" s="186"/>
      <c r="M232" s="192"/>
      <c r="N232" s="193"/>
      <c r="O232" s="193"/>
      <c r="P232" s="193"/>
      <c r="Q232" s="193"/>
      <c r="R232" s="193"/>
      <c r="S232" s="193"/>
      <c r="T232" s="19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8" t="s">
        <v>174</v>
      </c>
      <c r="AU232" s="188" t="s">
        <v>172</v>
      </c>
      <c r="AV232" s="13" t="s">
        <v>172</v>
      </c>
      <c r="AW232" s="13" t="s">
        <v>30</v>
      </c>
      <c r="AX232" s="13" t="s">
        <v>74</v>
      </c>
      <c r="AY232" s="188" t="s">
        <v>164</v>
      </c>
    </row>
    <row r="233" s="14" customFormat="1">
      <c r="A233" s="14"/>
      <c r="B233" s="195"/>
      <c r="C233" s="14"/>
      <c r="D233" s="187" t="s">
        <v>174</v>
      </c>
      <c r="E233" s="196" t="s">
        <v>1</v>
      </c>
      <c r="F233" s="197" t="s">
        <v>176</v>
      </c>
      <c r="G233" s="14"/>
      <c r="H233" s="198">
        <v>111.81</v>
      </c>
      <c r="I233" s="199"/>
      <c r="J233" s="14"/>
      <c r="K233" s="14"/>
      <c r="L233" s="195"/>
      <c r="M233" s="200"/>
      <c r="N233" s="201"/>
      <c r="O233" s="201"/>
      <c r="P233" s="201"/>
      <c r="Q233" s="201"/>
      <c r="R233" s="201"/>
      <c r="S233" s="201"/>
      <c r="T233" s="20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196" t="s">
        <v>174</v>
      </c>
      <c r="AU233" s="196" t="s">
        <v>172</v>
      </c>
      <c r="AV233" s="14" t="s">
        <v>177</v>
      </c>
      <c r="AW233" s="14" t="s">
        <v>30</v>
      </c>
      <c r="AX233" s="14" t="s">
        <v>74</v>
      </c>
      <c r="AY233" s="196" t="s">
        <v>164</v>
      </c>
    </row>
    <row r="234" s="15" customFormat="1">
      <c r="A234" s="15"/>
      <c r="B234" s="203"/>
      <c r="C234" s="15"/>
      <c r="D234" s="187" t="s">
        <v>174</v>
      </c>
      <c r="E234" s="204" t="s">
        <v>1</v>
      </c>
      <c r="F234" s="205" t="s">
        <v>178</v>
      </c>
      <c r="G234" s="15"/>
      <c r="H234" s="206">
        <v>111.81</v>
      </c>
      <c r="I234" s="207"/>
      <c r="J234" s="15"/>
      <c r="K234" s="15"/>
      <c r="L234" s="203"/>
      <c r="M234" s="208"/>
      <c r="N234" s="209"/>
      <c r="O234" s="209"/>
      <c r="P234" s="209"/>
      <c r="Q234" s="209"/>
      <c r="R234" s="209"/>
      <c r="S234" s="209"/>
      <c r="T234" s="210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04" t="s">
        <v>174</v>
      </c>
      <c r="AU234" s="204" t="s">
        <v>172</v>
      </c>
      <c r="AV234" s="15" t="s">
        <v>171</v>
      </c>
      <c r="AW234" s="15" t="s">
        <v>30</v>
      </c>
      <c r="AX234" s="15" t="s">
        <v>82</v>
      </c>
      <c r="AY234" s="204" t="s">
        <v>164</v>
      </c>
    </row>
    <row r="235" s="2" customFormat="1" ht="24.15" customHeight="1">
      <c r="A235" s="37"/>
      <c r="B235" s="171"/>
      <c r="C235" s="172" t="s">
        <v>399</v>
      </c>
      <c r="D235" s="172" t="s">
        <v>167</v>
      </c>
      <c r="E235" s="173" t="s">
        <v>356</v>
      </c>
      <c r="F235" s="174" t="s">
        <v>357</v>
      </c>
      <c r="G235" s="175" t="s">
        <v>170</v>
      </c>
      <c r="H235" s="176">
        <v>37.911000000000001</v>
      </c>
      <c r="I235" s="177"/>
      <c r="J235" s="178">
        <f>ROUND(I235*H235,2)</f>
        <v>0</v>
      </c>
      <c r="K235" s="179"/>
      <c r="L235" s="38"/>
      <c r="M235" s="180" t="s">
        <v>1</v>
      </c>
      <c r="N235" s="181" t="s">
        <v>40</v>
      </c>
      <c r="O235" s="76"/>
      <c r="P235" s="182">
        <f>O235*H235</f>
        <v>0</v>
      </c>
      <c r="Q235" s="182">
        <v>0.00014999999999999999</v>
      </c>
      <c r="R235" s="182">
        <f>Q235*H235</f>
        <v>0.0056866499999999997</v>
      </c>
      <c r="S235" s="182">
        <v>0</v>
      </c>
      <c r="T235" s="18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4" t="s">
        <v>120</v>
      </c>
      <c r="AT235" s="184" t="s">
        <v>167</v>
      </c>
      <c r="AU235" s="184" t="s">
        <v>172</v>
      </c>
      <c r="AY235" s="18" t="s">
        <v>164</v>
      </c>
      <c r="BE235" s="185">
        <f>IF(N235="základná",J235,0)</f>
        <v>0</v>
      </c>
      <c r="BF235" s="185">
        <f>IF(N235="znížená",J235,0)</f>
        <v>0</v>
      </c>
      <c r="BG235" s="185">
        <f>IF(N235="zákl. prenesená",J235,0)</f>
        <v>0</v>
      </c>
      <c r="BH235" s="185">
        <f>IF(N235="zníž. prenesená",J235,0)</f>
        <v>0</v>
      </c>
      <c r="BI235" s="185">
        <f>IF(N235="nulová",J235,0)</f>
        <v>0</v>
      </c>
      <c r="BJ235" s="18" t="s">
        <v>172</v>
      </c>
      <c r="BK235" s="185">
        <f>ROUND(I235*H235,2)</f>
        <v>0</v>
      </c>
      <c r="BL235" s="18" t="s">
        <v>120</v>
      </c>
      <c r="BM235" s="184" t="s">
        <v>358</v>
      </c>
    </row>
    <row r="236" s="13" customFormat="1">
      <c r="A236" s="13"/>
      <c r="B236" s="186"/>
      <c r="C236" s="13"/>
      <c r="D236" s="187" t="s">
        <v>174</v>
      </c>
      <c r="E236" s="188" t="s">
        <v>1</v>
      </c>
      <c r="F236" s="189" t="s">
        <v>425</v>
      </c>
      <c r="G236" s="13"/>
      <c r="H236" s="190">
        <v>37.911000000000001</v>
      </c>
      <c r="I236" s="191"/>
      <c r="J236" s="13"/>
      <c r="K236" s="13"/>
      <c r="L236" s="186"/>
      <c r="M236" s="192"/>
      <c r="N236" s="193"/>
      <c r="O236" s="193"/>
      <c r="P236" s="193"/>
      <c r="Q236" s="193"/>
      <c r="R236" s="193"/>
      <c r="S236" s="193"/>
      <c r="T236" s="19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8" t="s">
        <v>174</v>
      </c>
      <c r="AU236" s="188" t="s">
        <v>172</v>
      </c>
      <c r="AV236" s="13" t="s">
        <v>172</v>
      </c>
      <c r="AW236" s="13" t="s">
        <v>30</v>
      </c>
      <c r="AX236" s="13" t="s">
        <v>74</v>
      </c>
      <c r="AY236" s="188" t="s">
        <v>164</v>
      </c>
    </row>
    <row r="237" s="14" customFormat="1">
      <c r="A237" s="14"/>
      <c r="B237" s="195"/>
      <c r="C237" s="14"/>
      <c r="D237" s="187" t="s">
        <v>174</v>
      </c>
      <c r="E237" s="196" t="s">
        <v>1</v>
      </c>
      <c r="F237" s="197" t="s">
        <v>176</v>
      </c>
      <c r="G237" s="14"/>
      <c r="H237" s="198">
        <v>37.911000000000001</v>
      </c>
      <c r="I237" s="199"/>
      <c r="J237" s="14"/>
      <c r="K237" s="14"/>
      <c r="L237" s="195"/>
      <c r="M237" s="200"/>
      <c r="N237" s="201"/>
      <c r="O237" s="201"/>
      <c r="P237" s="201"/>
      <c r="Q237" s="201"/>
      <c r="R237" s="201"/>
      <c r="S237" s="201"/>
      <c r="T237" s="20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196" t="s">
        <v>174</v>
      </c>
      <c r="AU237" s="196" t="s">
        <v>172</v>
      </c>
      <c r="AV237" s="14" t="s">
        <v>177</v>
      </c>
      <c r="AW237" s="14" t="s">
        <v>30</v>
      </c>
      <c r="AX237" s="14" t="s">
        <v>74</v>
      </c>
      <c r="AY237" s="196" t="s">
        <v>164</v>
      </c>
    </row>
    <row r="238" s="15" customFormat="1">
      <c r="A238" s="15"/>
      <c r="B238" s="203"/>
      <c r="C238" s="15"/>
      <c r="D238" s="187" t="s">
        <v>174</v>
      </c>
      <c r="E238" s="204" t="s">
        <v>1</v>
      </c>
      <c r="F238" s="205" t="s">
        <v>178</v>
      </c>
      <c r="G238" s="15"/>
      <c r="H238" s="206">
        <v>37.911000000000001</v>
      </c>
      <c r="I238" s="207"/>
      <c r="J238" s="15"/>
      <c r="K238" s="15"/>
      <c r="L238" s="203"/>
      <c r="M238" s="208"/>
      <c r="N238" s="209"/>
      <c r="O238" s="209"/>
      <c r="P238" s="209"/>
      <c r="Q238" s="209"/>
      <c r="R238" s="209"/>
      <c r="S238" s="209"/>
      <c r="T238" s="210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04" t="s">
        <v>174</v>
      </c>
      <c r="AU238" s="204" t="s">
        <v>172</v>
      </c>
      <c r="AV238" s="15" t="s">
        <v>171</v>
      </c>
      <c r="AW238" s="15" t="s">
        <v>30</v>
      </c>
      <c r="AX238" s="15" t="s">
        <v>82</v>
      </c>
      <c r="AY238" s="204" t="s">
        <v>164</v>
      </c>
    </row>
    <row r="239" s="12" customFormat="1" ht="25.92" customHeight="1">
      <c r="A239" s="12"/>
      <c r="B239" s="158"/>
      <c r="C239" s="12"/>
      <c r="D239" s="159" t="s">
        <v>73</v>
      </c>
      <c r="E239" s="160" t="s">
        <v>245</v>
      </c>
      <c r="F239" s="160" t="s">
        <v>403</v>
      </c>
      <c r="G239" s="12"/>
      <c r="H239" s="12"/>
      <c r="I239" s="161"/>
      <c r="J239" s="162">
        <f>BK239</f>
        <v>0</v>
      </c>
      <c r="K239" s="12"/>
      <c r="L239" s="158"/>
      <c r="M239" s="163"/>
      <c r="N239" s="164"/>
      <c r="O239" s="164"/>
      <c r="P239" s="165">
        <f>P240</f>
        <v>0</v>
      </c>
      <c r="Q239" s="164"/>
      <c r="R239" s="165">
        <f>R240</f>
        <v>0.051999999999999998</v>
      </c>
      <c r="S239" s="164"/>
      <c r="T239" s="166">
        <f>T240</f>
        <v>0.02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159" t="s">
        <v>177</v>
      </c>
      <c r="AT239" s="167" t="s">
        <v>73</v>
      </c>
      <c r="AU239" s="167" t="s">
        <v>74</v>
      </c>
      <c r="AY239" s="159" t="s">
        <v>164</v>
      </c>
      <c r="BK239" s="168">
        <f>BK240</f>
        <v>0</v>
      </c>
    </row>
    <row r="240" s="12" customFormat="1" ht="22.8" customHeight="1">
      <c r="A240" s="12"/>
      <c r="B240" s="158"/>
      <c r="C240" s="12"/>
      <c r="D240" s="159" t="s">
        <v>73</v>
      </c>
      <c r="E240" s="169" t="s">
        <v>404</v>
      </c>
      <c r="F240" s="169" t="s">
        <v>405</v>
      </c>
      <c r="G240" s="12"/>
      <c r="H240" s="12"/>
      <c r="I240" s="161"/>
      <c r="J240" s="170">
        <f>BK240</f>
        <v>0</v>
      </c>
      <c r="K240" s="12"/>
      <c r="L240" s="158"/>
      <c r="M240" s="163"/>
      <c r="N240" s="164"/>
      <c r="O240" s="164"/>
      <c r="P240" s="165">
        <f>SUM(P241:P244)</f>
        <v>0</v>
      </c>
      <c r="Q240" s="164"/>
      <c r="R240" s="165">
        <f>SUM(R241:R244)</f>
        <v>0.051999999999999998</v>
      </c>
      <c r="S240" s="164"/>
      <c r="T240" s="166">
        <f>SUM(T241:T244)</f>
        <v>0.02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59" t="s">
        <v>177</v>
      </c>
      <c r="AT240" s="167" t="s">
        <v>73</v>
      </c>
      <c r="AU240" s="167" t="s">
        <v>82</v>
      </c>
      <c r="AY240" s="159" t="s">
        <v>164</v>
      </c>
      <c r="BK240" s="168">
        <f>SUM(BK241:BK244)</f>
        <v>0</v>
      </c>
    </row>
    <row r="241" s="2" customFormat="1" ht="24.15" customHeight="1">
      <c r="A241" s="37"/>
      <c r="B241" s="171"/>
      <c r="C241" s="172" t="s">
        <v>402</v>
      </c>
      <c r="D241" s="172" t="s">
        <v>167</v>
      </c>
      <c r="E241" s="173" t="s">
        <v>407</v>
      </c>
      <c r="F241" s="174" t="s">
        <v>408</v>
      </c>
      <c r="G241" s="175" t="s">
        <v>227</v>
      </c>
      <c r="H241" s="176">
        <v>4</v>
      </c>
      <c r="I241" s="177"/>
      <c r="J241" s="178">
        <f>ROUND(I241*H241,2)</f>
        <v>0</v>
      </c>
      <c r="K241" s="179"/>
      <c r="L241" s="38"/>
      <c r="M241" s="180" t="s">
        <v>1</v>
      </c>
      <c r="N241" s="181" t="s">
        <v>40</v>
      </c>
      <c r="O241" s="76"/>
      <c r="P241" s="182">
        <f>O241*H241</f>
        <v>0</v>
      </c>
      <c r="Q241" s="182">
        <v>0</v>
      </c>
      <c r="R241" s="182">
        <f>Q241*H241</f>
        <v>0</v>
      </c>
      <c r="S241" s="182">
        <v>0</v>
      </c>
      <c r="T241" s="183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4" t="s">
        <v>409</v>
      </c>
      <c r="AT241" s="184" t="s">
        <v>167</v>
      </c>
      <c r="AU241" s="184" t="s">
        <v>172</v>
      </c>
      <c r="AY241" s="18" t="s">
        <v>164</v>
      </c>
      <c r="BE241" s="185">
        <f>IF(N241="základná",J241,0)</f>
        <v>0</v>
      </c>
      <c r="BF241" s="185">
        <f>IF(N241="znížená",J241,0)</f>
        <v>0</v>
      </c>
      <c r="BG241" s="185">
        <f>IF(N241="zákl. prenesená",J241,0)</f>
        <v>0</v>
      </c>
      <c r="BH241" s="185">
        <f>IF(N241="zníž. prenesená",J241,0)</f>
        <v>0</v>
      </c>
      <c r="BI241" s="185">
        <f>IF(N241="nulová",J241,0)</f>
        <v>0</v>
      </c>
      <c r="BJ241" s="18" t="s">
        <v>172</v>
      </c>
      <c r="BK241" s="185">
        <f>ROUND(I241*H241,2)</f>
        <v>0</v>
      </c>
      <c r="BL241" s="18" t="s">
        <v>409</v>
      </c>
      <c r="BM241" s="184" t="s">
        <v>410</v>
      </c>
    </row>
    <row r="242" s="2" customFormat="1" ht="24.15" customHeight="1">
      <c r="A242" s="37"/>
      <c r="B242" s="171"/>
      <c r="C242" s="211" t="s">
        <v>406</v>
      </c>
      <c r="D242" s="211" t="s">
        <v>245</v>
      </c>
      <c r="E242" s="212" t="s">
        <v>412</v>
      </c>
      <c r="F242" s="213" t="s">
        <v>413</v>
      </c>
      <c r="G242" s="214" t="s">
        <v>227</v>
      </c>
      <c r="H242" s="215">
        <v>4</v>
      </c>
      <c r="I242" s="216"/>
      <c r="J242" s="217">
        <f>ROUND(I242*H242,2)</f>
        <v>0</v>
      </c>
      <c r="K242" s="218"/>
      <c r="L242" s="219"/>
      <c r="M242" s="220" t="s">
        <v>1</v>
      </c>
      <c r="N242" s="221" t="s">
        <v>40</v>
      </c>
      <c r="O242" s="76"/>
      <c r="P242" s="182">
        <f>O242*H242</f>
        <v>0</v>
      </c>
      <c r="Q242" s="182">
        <v>0.0064999999999999997</v>
      </c>
      <c r="R242" s="182">
        <f>Q242*H242</f>
        <v>0.025999999999999999</v>
      </c>
      <c r="S242" s="182">
        <v>0</v>
      </c>
      <c r="T242" s="18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4" t="s">
        <v>414</v>
      </c>
      <c r="AT242" s="184" t="s">
        <v>245</v>
      </c>
      <c r="AU242" s="184" t="s">
        <v>172</v>
      </c>
      <c r="AY242" s="18" t="s">
        <v>164</v>
      </c>
      <c r="BE242" s="185">
        <f>IF(N242="základná",J242,0)</f>
        <v>0</v>
      </c>
      <c r="BF242" s="185">
        <f>IF(N242="znížená",J242,0)</f>
        <v>0</v>
      </c>
      <c r="BG242" s="185">
        <f>IF(N242="zákl. prenesená",J242,0)</f>
        <v>0</v>
      </c>
      <c r="BH242" s="185">
        <f>IF(N242="zníž. prenesená",J242,0)</f>
        <v>0</v>
      </c>
      <c r="BI242" s="185">
        <f>IF(N242="nulová",J242,0)</f>
        <v>0</v>
      </c>
      <c r="BJ242" s="18" t="s">
        <v>172</v>
      </c>
      <c r="BK242" s="185">
        <f>ROUND(I242*H242,2)</f>
        <v>0</v>
      </c>
      <c r="BL242" s="18" t="s">
        <v>414</v>
      </c>
      <c r="BM242" s="184" t="s">
        <v>415</v>
      </c>
    </row>
    <row r="243" s="2" customFormat="1" ht="24.15" customHeight="1">
      <c r="A243" s="37"/>
      <c r="B243" s="171"/>
      <c r="C243" s="211" t="s">
        <v>411</v>
      </c>
      <c r="D243" s="211" t="s">
        <v>245</v>
      </c>
      <c r="E243" s="212" t="s">
        <v>417</v>
      </c>
      <c r="F243" s="213" t="s">
        <v>418</v>
      </c>
      <c r="G243" s="214" t="s">
        <v>227</v>
      </c>
      <c r="H243" s="215">
        <v>4</v>
      </c>
      <c r="I243" s="216"/>
      <c r="J243" s="217">
        <f>ROUND(I243*H243,2)</f>
        <v>0</v>
      </c>
      <c r="K243" s="218"/>
      <c r="L243" s="219"/>
      <c r="M243" s="220" t="s">
        <v>1</v>
      </c>
      <c r="N243" s="221" t="s">
        <v>40</v>
      </c>
      <c r="O243" s="76"/>
      <c r="P243" s="182">
        <f>O243*H243</f>
        <v>0</v>
      </c>
      <c r="Q243" s="182">
        <v>0.0064999999999999997</v>
      </c>
      <c r="R243" s="182">
        <f>Q243*H243</f>
        <v>0.025999999999999999</v>
      </c>
      <c r="S243" s="182">
        <v>0</v>
      </c>
      <c r="T243" s="183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4" t="s">
        <v>414</v>
      </c>
      <c r="AT243" s="184" t="s">
        <v>245</v>
      </c>
      <c r="AU243" s="184" t="s">
        <v>172</v>
      </c>
      <c r="AY243" s="18" t="s">
        <v>164</v>
      </c>
      <c r="BE243" s="185">
        <f>IF(N243="základná",J243,0)</f>
        <v>0</v>
      </c>
      <c r="BF243" s="185">
        <f>IF(N243="znížená",J243,0)</f>
        <v>0</v>
      </c>
      <c r="BG243" s="185">
        <f>IF(N243="zákl. prenesená",J243,0)</f>
        <v>0</v>
      </c>
      <c r="BH243" s="185">
        <f>IF(N243="zníž. prenesená",J243,0)</f>
        <v>0</v>
      </c>
      <c r="BI243" s="185">
        <f>IF(N243="nulová",J243,0)</f>
        <v>0</v>
      </c>
      <c r="BJ243" s="18" t="s">
        <v>172</v>
      </c>
      <c r="BK243" s="185">
        <f>ROUND(I243*H243,2)</f>
        <v>0</v>
      </c>
      <c r="BL243" s="18" t="s">
        <v>414</v>
      </c>
      <c r="BM243" s="184" t="s">
        <v>419</v>
      </c>
    </row>
    <row r="244" s="2" customFormat="1" ht="24.15" customHeight="1">
      <c r="A244" s="37"/>
      <c r="B244" s="171"/>
      <c r="C244" s="172" t="s">
        <v>416</v>
      </c>
      <c r="D244" s="172" t="s">
        <v>167</v>
      </c>
      <c r="E244" s="173" t="s">
        <v>421</v>
      </c>
      <c r="F244" s="174" t="s">
        <v>422</v>
      </c>
      <c r="G244" s="175" t="s">
        <v>227</v>
      </c>
      <c r="H244" s="176">
        <v>4</v>
      </c>
      <c r="I244" s="177"/>
      <c r="J244" s="178">
        <f>ROUND(I244*H244,2)</f>
        <v>0</v>
      </c>
      <c r="K244" s="179"/>
      <c r="L244" s="38"/>
      <c r="M244" s="222" t="s">
        <v>1</v>
      </c>
      <c r="N244" s="223" t="s">
        <v>40</v>
      </c>
      <c r="O244" s="224"/>
      <c r="P244" s="225">
        <f>O244*H244</f>
        <v>0</v>
      </c>
      <c r="Q244" s="225">
        <v>0</v>
      </c>
      <c r="R244" s="225">
        <f>Q244*H244</f>
        <v>0</v>
      </c>
      <c r="S244" s="225">
        <v>0.0050000000000000001</v>
      </c>
      <c r="T244" s="226">
        <f>S244*H244</f>
        <v>0.02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409</v>
      </c>
      <c r="AT244" s="184" t="s">
        <v>167</v>
      </c>
      <c r="AU244" s="184" t="s">
        <v>172</v>
      </c>
      <c r="AY244" s="18" t="s">
        <v>164</v>
      </c>
      <c r="BE244" s="185">
        <f>IF(N244="základná",J244,0)</f>
        <v>0</v>
      </c>
      <c r="BF244" s="185">
        <f>IF(N244="znížená",J244,0)</f>
        <v>0</v>
      </c>
      <c r="BG244" s="185">
        <f>IF(N244="zákl. prenesená",J244,0)</f>
        <v>0</v>
      </c>
      <c r="BH244" s="185">
        <f>IF(N244="zníž. prenesená",J244,0)</f>
        <v>0</v>
      </c>
      <c r="BI244" s="185">
        <f>IF(N244="nulová",J244,0)</f>
        <v>0</v>
      </c>
      <c r="BJ244" s="18" t="s">
        <v>172</v>
      </c>
      <c r="BK244" s="185">
        <f>ROUND(I244*H244,2)</f>
        <v>0</v>
      </c>
      <c r="BL244" s="18" t="s">
        <v>409</v>
      </c>
      <c r="BM244" s="184" t="s">
        <v>423</v>
      </c>
    </row>
    <row r="245" s="2" customFormat="1" ht="6.96" customHeight="1">
      <c r="A245" s="37"/>
      <c r="B245" s="59"/>
      <c r="C245" s="60"/>
      <c r="D245" s="60"/>
      <c r="E245" s="60"/>
      <c r="F245" s="60"/>
      <c r="G245" s="60"/>
      <c r="H245" s="60"/>
      <c r="I245" s="60"/>
      <c r="J245" s="60"/>
      <c r="K245" s="60"/>
      <c r="L245" s="38"/>
      <c r="M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</row>
  </sheetData>
  <autoFilter ref="C128:K244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445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ROUND(J130,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ROUND((SUM(BE130:BE247)),  2)</f>
        <v>0</v>
      </c>
      <c r="G33" s="37"/>
      <c r="H33" s="37"/>
      <c r="I33" s="127">
        <v>0.20000000000000001</v>
      </c>
      <c r="J33" s="126">
        <f>ROUND(((SUM(BE130:BE247))*I33),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ROUND((SUM(BF130:BF247)),  2)</f>
        <v>0</v>
      </c>
      <c r="G34" s="37"/>
      <c r="H34" s="37"/>
      <c r="I34" s="127">
        <v>0.20000000000000001</v>
      </c>
      <c r="J34" s="126">
        <f>ROUND(((SUM(BF130:BF247))*I34),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ROUND((SUM(BG130:BG247)),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ROUND((SUM(BH130:BH247)),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ROUND((SUM(BI130:BI247)),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07 - Trieda č.27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J130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J131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J132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142</v>
      </c>
      <c r="E99" s="145"/>
      <c r="F99" s="145"/>
      <c r="G99" s="145"/>
      <c r="H99" s="145"/>
      <c r="I99" s="145"/>
      <c r="J99" s="146">
        <f>J144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143</v>
      </c>
      <c r="E100" s="145"/>
      <c r="F100" s="145"/>
      <c r="G100" s="145"/>
      <c r="H100" s="145"/>
      <c r="I100" s="145"/>
      <c r="J100" s="146">
        <f>J161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9"/>
      <c r="C101" s="9"/>
      <c r="D101" s="140" t="s">
        <v>144</v>
      </c>
      <c r="E101" s="141"/>
      <c r="F101" s="141"/>
      <c r="G101" s="141"/>
      <c r="H101" s="141"/>
      <c r="I101" s="141"/>
      <c r="J101" s="142">
        <f>J163</f>
        <v>0</v>
      </c>
      <c r="K101" s="9"/>
      <c r="L101" s="13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3"/>
      <c r="C102" s="10"/>
      <c r="D102" s="144" t="s">
        <v>145</v>
      </c>
      <c r="E102" s="145"/>
      <c r="F102" s="145"/>
      <c r="G102" s="145"/>
      <c r="H102" s="145"/>
      <c r="I102" s="145"/>
      <c r="J102" s="146">
        <f>J164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360</v>
      </c>
      <c r="E103" s="145"/>
      <c r="F103" s="145"/>
      <c r="G103" s="145"/>
      <c r="H103" s="145"/>
      <c r="I103" s="145"/>
      <c r="J103" s="146">
        <f>J174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361</v>
      </c>
      <c r="E104" s="145"/>
      <c r="F104" s="145"/>
      <c r="G104" s="145"/>
      <c r="H104" s="145"/>
      <c r="I104" s="145"/>
      <c r="J104" s="146">
        <f>J179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146</v>
      </c>
      <c r="E105" s="145"/>
      <c r="F105" s="145"/>
      <c r="G105" s="145"/>
      <c r="H105" s="145"/>
      <c r="I105" s="145"/>
      <c r="J105" s="146">
        <f>J181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147</v>
      </c>
      <c r="E106" s="145"/>
      <c r="F106" s="145"/>
      <c r="G106" s="145"/>
      <c r="H106" s="145"/>
      <c r="I106" s="145"/>
      <c r="J106" s="146">
        <f>J196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148</v>
      </c>
      <c r="E107" s="145"/>
      <c r="F107" s="145"/>
      <c r="G107" s="145"/>
      <c r="H107" s="145"/>
      <c r="I107" s="145"/>
      <c r="J107" s="146">
        <f>J204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3"/>
      <c r="C108" s="10"/>
      <c r="D108" s="144" t="s">
        <v>149</v>
      </c>
      <c r="E108" s="145"/>
      <c r="F108" s="145"/>
      <c r="G108" s="145"/>
      <c r="H108" s="145"/>
      <c r="I108" s="145"/>
      <c r="J108" s="146">
        <f>J232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39"/>
      <c r="C109" s="9"/>
      <c r="D109" s="140" t="s">
        <v>362</v>
      </c>
      <c r="E109" s="141"/>
      <c r="F109" s="141"/>
      <c r="G109" s="141"/>
      <c r="H109" s="141"/>
      <c r="I109" s="141"/>
      <c r="J109" s="142">
        <f>J242</f>
        <v>0</v>
      </c>
      <c r="K109" s="9"/>
      <c r="L109" s="13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43"/>
      <c r="C110" s="10"/>
      <c r="D110" s="144" t="s">
        <v>363</v>
      </c>
      <c r="E110" s="145"/>
      <c r="F110" s="145"/>
      <c r="G110" s="145"/>
      <c r="H110" s="145"/>
      <c r="I110" s="145"/>
      <c r="J110" s="146">
        <f>J243</f>
        <v>0</v>
      </c>
      <c r="K110" s="10"/>
      <c r="L110" s="14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1"/>
      <c r="C116" s="62"/>
      <c r="D116" s="62"/>
      <c r="E116" s="62"/>
      <c r="F116" s="62"/>
      <c r="G116" s="62"/>
      <c r="H116" s="62"/>
      <c r="I116" s="62"/>
      <c r="J116" s="62"/>
      <c r="K116" s="62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150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15</v>
      </c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3.25" customHeight="1">
      <c r="A120" s="37"/>
      <c r="B120" s="38"/>
      <c r="C120" s="37"/>
      <c r="D120" s="37"/>
      <c r="E120" s="120" t="str">
        <f>E7</f>
        <v>Stavebné opravy v triedach - SPŠ elektrotechnická, Komenského 44, 040 01 Košice</v>
      </c>
      <c r="F120" s="31"/>
      <c r="G120" s="31"/>
      <c r="H120" s="31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133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7"/>
      <c r="D122" s="37"/>
      <c r="E122" s="66" t="str">
        <f>E9</f>
        <v>07 - Trieda č.27</v>
      </c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19</v>
      </c>
      <c r="D124" s="37"/>
      <c r="E124" s="37"/>
      <c r="F124" s="26" t="str">
        <f>F12</f>
        <v>Komenského 44, 040 01 Košice</v>
      </c>
      <c r="G124" s="37"/>
      <c r="H124" s="37"/>
      <c r="I124" s="31" t="s">
        <v>21</v>
      </c>
      <c r="J124" s="68" t="str">
        <f>IF(J12="","",J12)</f>
        <v>25. 10. 2020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23</v>
      </c>
      <c r="D126" s="37"/>
      <c r="E126" s="37"/>
      <c r="F126" s="26" t="str">
        <f>E15</f>
        <v xml:space="preserve"> SPŠ elektrotechnická, Komenského 44, 04001 Košice</v>
      </c>
      <c r="G126" s="37"/>
      <c r="H126" s="37"/>
      <c r="I126" s="31" t="s">
        <v>29</v>
      </c>
      <c r="J126" s="35" t="str">
        <f>E21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27</v>
      </c>
      <c r="D127" s="37"/>
      <c r="E127" s="37"/>
      <c r="F127" s="26" t="str">
        <f>IF(E18="","",E18)</f>
        <v>Vyplň údaj</v>
      </c>
      <c r="G127" s="37"/>
      <c r="H127" s="37"/>
      <c r="I127" s="31" t="s">
        <v>32</v>
      </c>
      <c r="J127" s="35" t="str">
        <f>E24</f>
        <v xml:space="preserve"> 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47"/>
      <c r="B129" s="148"/>
      <c r="C129" s="149" t="s">
        <v>151</v>
      </c>
      <c r="D129" s="150" t="s">
        <v>59</v>
      </c>
      <c r="E129" s="150" t="s">
        <v>55</v>
      </c>
      <c r="F129" s="150" t="s">
        <v>56</v>
      </c>
      <c r="G129" s="150" t="s">
        <v>152</v>
      </c>
      <c r="H129" s="150" t="s">
        <v>153</v>
      </c>
      <c r="I129" s="150" t="s">
        <v>154</v>
      </c>
      <c r="J129" s="151" t="s">
        <v>137</v>
      </c>
      <c r="K129" s="152" t="s">
        <v>155</v>
      </c>
      <c r="L129" s="153"/>
      <c r="M129" s="85" t="s">
        <v>1</v>
      </c>
      <c r="N129" s="86" t="s">
        <v>38</v>
      </c>
      <c r="O129" s="86" t="s">
        <v>156</v>
      </c>
      <c r="P129" s="86" t="s">
        <v>157</v>
      </c>
      <c r="Q129" s="86" t="s">
        <v>158</v>
      </c>
      <c r="R129" s="86" t="s">
        <v>159</v>
      </c>
      <c r="S129" s="86" t="s">
        <v>160</v>
      </c>
      <c r="T129" s="87" t="s">
        <v>161</v>
      </c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</row>
    <row r="130" s="2" customFormat="1" ht="22.8" customHeight="1">
      <c r="A130" s="37"/>
      <c r="B130" s="38"/>
      <c r="C130" s="92" t="s">
        <v>138</v>
      </c>
      <c r="D130" s="37"/>
      <c r="E130" s="37"/>
      <c r="F130" s="37"/>
      <c r="G130" s="37"/>
      <c r="H130" s="37"/>
      <c r="I130" s="37"/>
      <c r="J130" s="154">
        <f>BK130</f>
        <v>0</v>
      </c>
      <c r="K130" s="37"/>
      <c r="L130" s="38"/>
      <c r="M130" s="88"/>
      <c r="N130" s="72"/>
      <c r="O130" s="89"/>
      <c r="P130" s="155">
        <f>P131+P163+P242</f>
        <v>0</v>
      </c>
      <c r="Q130" s="89"/>
      <c r="R130" s="155">
        <f>R131+R163+R242</f>
        <v>0.94778958999999985</v>
      </c>
      <c r="S130" s="89"/>
      <c r="T130" s="156">
        <f>T131+T163+T242</f>
        <v>0.18446000000000001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73</v>
      </c>
      <c r="AU130" s="18" t="s">
        <v>139</v>
      </c>
      <c r="BK130" s="157">
        <f>BK131+BK163+BK242</f>
        <v>0</v>
      </c>
    </row>
    <row r="131" s="12" customFormat="1" ht="25.92" customHeight="1">
      <c r="A131" s="12"/>
      <c r="B131" s="158"/>
      <c r="C131" s="12"/>
      <c r="D131" s="159" t="s">
        <v>73</v>
      </c>
      <c r="E131" s="160" t="s">
        <v>162</v>
      </c>
      <c r="F131" s="160" t="s">
        <v>163</v>
      </c>
      <c r="G131" s="12"/>
      <c r="H131" s="12"/>
      <c r="I131" s="161"/>
      <c r="J131" s="162">
        <f>BK131</f>
        <v>0</v>
      </c>
      <c r="K131" s="12"/>
      <c r="L131" s="158"/>
      <c r="M131" s="163"/>
      <c r="N131" s="164"/>
      <c r="O131" s="164"/>
      <c r="P131" s="165">
        <f>P132+P144+P161</f>
        <v>0</v>
      </c>
      <c r="Q131" s="164"/>
      <c r="R131" s="165">
        <f>R132+R144+R161</f>
        <v>0.43391230999999997</v>
      </c>
      <c r="S131" s="164"/>
      <c r="T131" s="166">
        <f>T132+T144+T161</f>
        <v>0.12240000000000001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82</v>
      </c>
      <c r="AT131" s="167" t="s">
        <v>73</v>
      </c>
      <c r="AU131" s="167" t="s">
        <v>74</v>
      </c>
      <c r="AY131" s="159" t="s">
        <v>164</v>
      </c>
      <c r="BK131" s="168">
        <f>BK132+BK144+BK161</f>
        <v>0</v>
      </c>
    </row>
    <row r="132" s="12" customFormat="1" ht="22.8" customHeight="1">
      <c r="A132" s="12"/>
      <c r="B132" s="158"/>
      <c r="C132" s="12"/>
      <c r="D132" s="159" t="s">
        <v>73</v>
      </c>
      <c r="E132" s="169" t="s">
        <v>165</v>
      </c>
      <c r="F132" s="169" t="s">
        <v>166</v>
      </c>
      <c r="G132" s="12"/>
      <c r="H132" s="12"/>
      <c r="I132" s="161"/>
      <c r="J132" s="170">
        <f>BK132</f>
        <v>0</v>
      </c>
      <c r="K132" s="12"/>
      <c r="L132" s="158"/>
      <c r="M132" s="163"/>
      <c r="N132" s="164"/>
      <c r="O132" s="164"/>
      <c r="P132" s="165">
        <f>SUM(P133:P143)</f>
        <v>0</v>
      </c>
      <c r="Q132" s="164"/>
      <c r="R132" s="165">
        <f>SUM(R133:R143)</f>
        <v>0.43391230999999997</v>
      </c>
      <c r="S132" s="164"/>
      <c r="T132" s="166">
        <f>SUM(T133:T143)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9" t="s">
        <v>82</v>
      </c>
      <c r="AT132" s="167" t="s">
        <v>73</v>
      </c>
      <c r="AU132" s="167" t="s">
        <v>82</v>
      </c>
      <c r="AY132" s="159" t="s">
        <v>164</v>
      </c>
      <c r="BK132" s="168">
        <f>SUM(BK133:BK143)</f>
        <v>0</v>
      </c>
    </row>
    <row r="133" s="2" customFormat="1" ht="37.8" customHeight="1">
      <c r="A133" s="37"/>
      <c r="B133" s="171"/>
      <c r="C133" s="172" t="s">
        <v>82</v>
      </c>
      <c r="D133" s="172" t="s">
        <v>167</v>
      </c>
      <c r="E133" s="173" t="s">
        <v>168</v>
      </c>
      <c r="F133" s="174" t="s">
        <v>169</v>
      </c>
      <c r="G133" s="175" t="s">
        <v>170</v>
      </c>
      <c r="H133" s="176">
        <v>73.715999999999994</v>
      </c>
      <c r="I133" s="177"/>
      <c r="J133" s="178">
        <f>ROUND(I133*H133,2)</f>
        <v>0</v>
      </c>
      <c r="K133" s="179"/>
      <c r="L133" s="38"/>
      <c r="M133" s="180" t="s">
        <v>1</v>
      </c>
      <c r="N133" s="181" t="s">
        <v>40</v>
      </c>
      <c r="O133" s="76"/>
      <c r="P133" s="182">
        <f>O133*H133</f>
        <v>0</v>
      </c>
      <c r="Q133" s="182">
        <v>0.00247</v>
      </c>
      <c r="R133" s="182">
        <f>Q133*H133</f>
        <v>0.18207851999999999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171</v>
      </c>
      <c r="AT133" s="184" t="s">
        <v>167</v>
      </c>
      <c r="AU133" s="184" t="s">
        <v>172</v>
      </c>
      <c r="AY133" s="18" t="s">
        <v>164</v>
      </c>
      <c r="BE133" s="185">
        <f>IF(N133="základná",J133,0)</f>
        <v>0</v>
      </c>
      <c r="BF133" s="185">
        <f>IF(N133="znížená",J133,0)</f>
        <v>0</v>
      </c>
      <c r="BG133" s="185">
        <f>IF(N133="zákl. prenesená",J133,0)</f>
        <v>0</v>
      </c>
      <c r="BH133" s="185">
        <f>IF(N133="zníž. prenesená",J133,0)</f>
        <v>0</v>
      </c>
      <c r="BI133" s="185">
        <f>IF(N133="nulová",J133,0)</f>
        <v>0</v>
      </c>
      <c r="BJ133" s="18" t="s">
        <v>172</v>
      </c>
      <c r="BK133" s="185">
        <f>ROUND(I133*H133,2)</f>
        <v>0</v>
      </c>
      <c r="BL133" s="18" t="s">
        <v>171</v>
      </c>
      <c r="BM133" s="184" t="s">
        <v>173</v>
      </c>
    </row>
    <row r="134" s="13" customFormat="1">
      <c r="A134" s="13"/>
      <c r="B134" s="186"/>
      <c r="C134" s="13"/>
      <c r="D134" s="187" t="s">
        <v>174</v>
      </c>
      <c r="E134" s="188" t="s">
        <v>1</v>
      </c>
      <c r="F134" s="189" t="s">
        <v>446</v>
      </c>
      <c r="G134" s="13"/>
      <c r="H134" s="190">
        <v>73.715999999999994</v>
      </c>
      <c r="I134" s="191"/>
      <c r="J134" s="13"/>
      <c r="K134" s="13"/>
      <c r="L134" s="186"/>
      <c r="M134" s="192"/>
      <c r="N134" s="193"/>
      <c r="O134" s="193"/>
      <c r="P134" s="193"/>
      <c r="Q134" s="193"/>
      <c r="R134" s="193"/>
      <c r="S134" s="193"/>
      <c r="T134" s="19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8" t="s">
        <v>174</v>
      </c>
      <c r="AU134" s="188" t="s">
        <v>172</v>
      </c>
      <c r="AV134" s="13" t="s">
        <v>172</v>
      </c>
      <c r="AW134" s="13" t="s">
        <v>30</v>
      </c>
      <c r="AX134" s="13" t="s">
        <v>74</v>
      </c>
      <c r="AY134" s="188" t="s">
        <v>164</v>
      </c>
    </row>
    <row r="135" s="14" customFormat="1">
      <c r="A135" s="14"/>
      <c r="B135" s="195"/>
      <c r="C135" s="14"/>
      <c r="D135" s="187" t="s">
        <v>174</v>
      </c>
      <c r="E135" s="196" t="s">
        <v>1</v>
      </c>
      <c r="F135" s="197" t="s">
        <v>176</v>
      </c>
      <c r="G135" s="14"/>
      <c r="H135" s="198">
        <v>73.715999999999994</v>
      </c>
      <c r="I135" s="199"/>
      <c r="J135" s="14"/>
      <c r="K135" s="14"/>
      <c r="L135" s="195"/>
      <c r="M135" s="200"/>
      <c r="N135" s="201"/>
      <c r="O135" s="201"/>
      <c r="P135" s="201"/>
      <c r="Q135" s="201"/>
      <c r="R135" s="201"/>
      <c r="S135" s="201"/>
      <c r="T135" s="20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196" t="s">
        <v>174</v>
      </c>
      <c r="AU135" s="196" t="s">
        <v>172</v>
      </c>
      <c r="AV135" s="14" t="s">
        <v>177</v>
      </c>
      <c r="AW135" s="14" t="s">
        <v>30</v>
      </c>
      <c r="AX135" s="14" t="s">
        <v>74</v>
      </c>
      <c r="AY135" s="196" t="s">
        <v>164</v>
      </c>
    </row>
    <row r="136" s="15" customFormat="1">
      <c r="A136" s="15"/>
      <c r="B136" s="203"/>
      <c r="C136" s="15"/>
      <c r="D136" s="187" t="s">
        <v>174</v>
      </c>
      <c r="E136" s="204" t="s">
        <v>1</v>
      </c>
      <c r="F136" s="205" t="s">
        <v>178</v>
      </c>
      <c r="G136" s="15"/>
      <c r="H136" s="206">
        <v>73.715999999999994</v>
      </c>
      <c r="I136" s="207"/>
      <c r="J136" s="15"/>
      <c r="K136" s="15"/>
      <c r="L136" s="203"/>
      <c r="M136" s="208"/>
      <c r="N136" s="209"/>
      <c r="O136" s="209"/>
      <c r="P136" s="209"/>
      <c r="Q136" s="209"/>
      <c r="R136" s="209"/>
      <c r="S136" s="209"/>
      <c r="T136" s="210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04" t="s">
        <v>174</v>
      </c>
      <c r="AU136" s="204" t="s">
        <v>172</v>
      </c>
      <c r="AV136" s="15" t="s">
        <v>171</v>
      </c>
      <c r="AW136" s="15" t="s">
        <v>30</v>
      </c>
      <c r="AX136" s="15" t="s">
        <v>82</v>
      </c>
      <c r="AY136" s="204" t="s">
        <v>164</v>
      </c>
    </row>
    <row r="137" s="2" customFormat="1" ht="24.15" customHeight="1">
      <c r="A137" s="37"/>
      <c r="B137" s="171"/>
      <c r="C137" s="172" t="s">
        <v>172</v>
      </c>
      <c r="D137" s="172" t="s">
        <v>167</v>
      </c>
      <c r="E137" s="173" t="s">
        <v>179</v>
      </c>
      <c r="F137" s="174" t="s">
        <v>180</v>
      </c>
      <c r="G137" s="175" t="s">
        <v>170</v>
      </c>
      <c r="H137" s="176">
        <v>101.95699999999999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40</v>
      </c>
      <c r="O137" s="76"/>
      <c r="P137" s="182">
        <f>O137*H137</f>
        <v>0</v>
      </c>
      <c r="Q137" s="182">
        <v>0.00247</v>
      </c>
      <c r="R137" s="182">
        <f>Q137*H137</f>
        <v>0.25183379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171</v>
      </c>
      <c r="AT137" s="184" t="s">
        <v>167</v>
      </c>
      <c r="AU137" s="184" t="s">
        <v>172</v>
      </c>
      <c r="AY137" s="18" t="s">
        <v>164</v>
      </c>
      <c r="BE137" s="185">
        <f>IF(N137="základná",J137,0)</f>
        <v>0</v>
      </c>
      <c r="BF137" s="185">
        <f>IF(N137="znížená",J137,0)</f>
        <v>0</v>
      </c>
      <c r="BG137" s="185">
        <f>IF(N137="zákl. prenesená",J137,0)</f>
        <v>0</v>
      </c>
      <c r="BH137" s="185">
        <f>IF(N137="zníž. prenesená",J137,0)</f>
        <v>0</v>
      </c>
      <c r="BI137" s="185">
        <f>IF(N137="nulová",J137,0)</f>
        <v>0</v>
      </c>
      <c r="BJ137" s="18" t="s">
        <v>172</v>
      </c>
      <c r="BK137" s="185">
        <f>ROUND(I137*H137,2)</f>
        <v>0</v>
      </c>
      <c r="BL137" s="18" t="s">
        <v>171</v>
      </c>
      <c r="BM137" s="184" t="s">
        <v>181</v>
      </c>
    </row>
    <row r="138" s="13" customFormat="1">
      <c r="A138" s="13"/>
      <c r="B138" s="186"/>
      <c r="C138" s="13"/>
      <c r="D138" s="187" t="s">
        <v>174</v>
      </c>
      <c r="E138" s="188" t="s">
        <v>1</v>
      </c>
      <c r="F138" s="189" t="s">
        <v>447</v>
      </c>
      <c r="G138" s="13"/>
      <c r="H138" s="190">
        <v>116.34699999999999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174</v>
      </c>
      <c r="AU138" s="188" t="s">
        <v>172</v>
      </c>
      <c r="AV138" s="13" t="s">
        <v>172</v>
      </c>
      <c r="AW138" s="13" t="s">
        <v>30</v>
      </c>
      <c r="AX138" s="13" t="s">
        <v>74</v>
      </c>
      <c r="AY138" s="188" t="s">
        <v>164</v>
      </c>
    </row>
    <row r="139" s="13" customFormat="1">
      <c r="A139" s="13"/>
      <c r="B139" s="186"/>
      <c r="C139" s="13"/>
      <c r="D139" s="187" t="s">
        <v>174</v>
      </c>
      <c r="E139" s="188" t="s">
        <v>1</v>
      </c>
      <c r="F139" s="189" t="s">
        <v>448</v>
      </c>
      <c r="G139" s="13"/>
      <c r="H139" s="190">
        <v>-21.565999999999999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174</v>
      </c>
      <c r="AU139" s="188" t="s">
        <v>172</v>
      </c>
      <c r="AV139" s="13" t="s">
        <v>172</v>
      </c>
      <c r="AW139" s="13" t="s">
        <v>30</v>
      </c>
      <c r="AX139" s="13" t="s">
        <v>74</v>
      </c>
      <c r="AY139" s="188" t="s">
        <v>164</v>
      </c>
    </row>
    <row r="140" s="13" customFormat="1">
      <c r="A140" s="13"/>
      <c r="B140" s="186"/>
      <c r="C140" s="13"/>
      <c r="D140" s="187" t="s">
        <v>174</v>
      </c>
      <c r="E140" s="188" t="s">
        <v>1</v>
      </c>
      <c r="F140" s="189" t="s">
        <v>184</v>
      </c>
      <c r="G140" s="13"/>
      <c r="H140" s="190">
        <v>-1.845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174</v>
      </c>
      <c r="AU140" s="188" t="s">
        <v>172</v>
      </c>
      <c r="AV140" s="13" t="s">
        <v>172</v>
      </c>
      <c r="AW140" s="13" t="s">
        <v>30</v>
      </c>
      <c r="AX140" s="13" t="s">
        <v>74</v>
      </c>
      <c r="AY140" s="188" t="s">
        <v>164</v>
      </c>
    </row>
    <row r="141" s="13" customFormat="1">
      <c r="A141" s="13"/>
      <c r="B141" s="186"/>
      <c r="C141" s="13"/>
      <c r="D141" s="187" t="s">
        <v>174</v>
      </c>
      <c r="E141" s="188" t="s">
        <v>1</v>
      </c>
      <c r="F141" s="189" t="s">
        <v>185</v>
      </c>
      <c r="G141" s="13"/>
      <c r="H141" s="190">
        <v>9.0210000000000008</v>
      </c>
      <c r="I141" s="191"/>
      <c r="J141" s="13"/>
      <c r="K141" s="13"/>
      <c r="L141" s="186"/>
      <c r="M141" s="192"/>
      <c r="N141" s="193"/>
      <c r="O141" s="193"/>
      <c r="P141" s="193"/>
      <c r="Q141" s="193"/>
      <c r="R141" s="193"/>
      <c r="S141" s="193"/>
      <c r="T141" s="19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8" t="s">
        <v>174</v>
      </c>
      <c r="AU141" s="188" t="s">
        <v>172</v>
      </c>
      <c r="AV141" s="13" t="s">
        <v>172</v>
      </c>
      <c r="AW141" s="13" t="s">
        <v>30</v>
      </c>
      <c r="AX141" s="13" t="s">
        <v>74</v>
      </c>
      <c r="AY141" s="188" t="s">
        <v>164</v>
      </c>
    </row>
    <row r="142" s="14" customFormat="1">
      <c r="A142" s="14"/>
      <c r="B142" s="195"/>
      <c r="C142" s="14"/>
      <c r="D142" s="187" t="s">
        <v>174</v>
      </c>
      <c r="E142" s="196" t="s">
        <v>1</v>
      </c>
      <c r="F142" s="197" t="s">
        <v>176</v>
      </c>
      <c r="G142" s="14"/>
      <c r="H142" s="198">
        <v>101.95699999999999</v>
      </c>
      <c r="I142" s="199"/>
      <c r="J142" s="14"/>
      <c r="K142" s="14"/>
      <c r="L142" s="195"/>
      <c r="M142" s="200"/>
      <c r="N142" s="201"/>
      <c r="O142" s="201"/>
      <c r="P142" s="201"/>
      <c r="Q142" s="201"/>
      <c r="R142" s="201"/>
      <c r="S142" s="201"/>
      <c r="T142" s="20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6" t="s">
        <v>174</v>
      </c>
      <c r="AU142" s="196" t="s">
        <v>172</v>
      </c>
      <c r="AV142" s="14" t="s">
        <v>177</v>
      </c>
      <c r="AW142" s="14" t="s">
        <v>30</v>
      </c>
      <c r="AX142" s="14" t="s">
        <v>74</v>
      </c>
      <c r="AY142" s="196" t="s">
        <v>164</v>
      </c>
    </row>
    <row r="143" s="15" customFormat="1">
      <c r="A143" s="15"/>
      <c r="B143" s="203"/>
      <c r="C143" s="15"/>
      <c r="D143" s="187" t="s">
        <v>174</v>
      </c>
      <c r="E143" s="204" t="s">
        <v>1</v>
      </c>
      <c r="F143" s="205" t="s">
        <v>178</v>
      </c>
      <c r="G143" s="15"/>
      <c r="H143" s="206">
        <v>101.95699999999999</v>
      </c>
      <c r="I143" s="207"/>
      <c r="J143" s="15"/>
      <c r="K143" s="15"/>
      <c r="L143" s="203"/>
      <c r="M143" s="208"/>
      <c r="N143" s="209"/>
      <c r="O143" s="209"/>
      <c r="P143" s="209"/>
      <c r="Q143" s="209"/>
      <c r="R143" s="209"/>
      <c r="S143" s="209"/>
      <c r="T143" s="210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04" t="s">
        <v>174</v>
      </c>
      <c r="AU143" s="204" t="s">
        <v>172</v>
      </c>
      <c r="AV143" s="15" t="s">
        <v>171</v>
      </c>
      <c r="AW143" s="15" t="s">
        <v>30</v>
      </c>
      <c r="AX143" s="15" t="s">
        <v>82</v>
      </c>
      <c r="AY143" s="204" t="s">
        <v>164</v>
      </c>
    </row>
    <row r="144" s="12" customFormat="1" ht="22.8" customHeight="1">
      <c r="A144" s="12"/>
      <c r="B144" s="158"/>
      <c r="C144" s="12"/>
      <c r="D144" s="159" t="s">
        <v>73</v>
      </c>
      <c r="E144" s="169" t="s">
        <v>186</v>
      </c>
      <c r="F144" s="169" t="s">
        <v>187</v>
      </c>
      <c r="G144" s="12"/>
      <c r="H144" s="12"/>
      <c r="I144" s="161"/>
      <c r="J144" s="170">
        <f>BK144</f>
        <v>0</v>
      </c>
      <c r="K144" s="12"/>
      <c r="L144" s="158"/>
      <c r="M144" s="163"/>
      <c r="N144" s="164"/>
      <c r="O144" s="164"/>
      <c r="P144" s="165">
        <f>SUM(P145:P160)</f>
        <v>0</v>
      </c>
      <c r="Q144" s="164"/>
      <c r="R144" s="165">
        <f>SUM(R145:R160)</f>
        <v>0</v>
      </c>
      <c r="S144" s="164"/>
      <c r="T144" s="166">
        <f>SUM(T145:T160)</f>
        <v>0.12240000000000001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9" t="s">
        <v>82</v>
      </c>
      <c r="AT144" s="167" t="s">
        <v>73</v>
      </c>
      <c r="AU144" s="167" t="s">
        <v>82</v>
      </c>
      <c r="AY144" s="159" t="s">
        <v>164</v>
      </c>
      <c r="BK144" s="168">
        <f>SUM(BK145:BK160)</f>
        <v>0</v>
      </c>
    </row>
    <row r="145" s="2" customFormat="1" ht="37.8" customHeight="1">
      <c r="A145" s="37"/>
      <c r="B145" s="171"/>
      <c r="C145" s="172" t="s">
        <v>177</v>
      </c>
      <c r="D145" s="172" t="s">
        <v>167</v>
      </c>
      <c r="E145" s="173" t="s">
        <v>368</v>
      </c>
      <c r="F145" s="174" t="s">
        <v>369</v>
      </c>
      <c r="G145" s="175" t="s">
        <v>170</v>
      </c>
      <c r="H145" s="176">
        <v>1.8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40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0.068000000000000005</v>
      </c>
      <c r="T145" s="183">
        <f>S145*H145</f>
        <v>0.12240000000000001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171</v>
      </c>
      <c r="AT145" s="184" t="s">
        <v>167</v>
      </c>
      <c r="AU145" s="184" t="s">
        <v>172</v>
      </c>
      <c r="AY145" s="18" t="s">
        <v>164</v>
      </c>
      <c r="BE145" s="185">
        <f>IF(N145="základná",J145,0)</f>
        <v>0</v>
      </c>
      <c r="BF145" s="185">
        <f>IF(N145="znížená",J145,0)</f>
        <v>0</v>
      </c>
      <c r="BG145" s="185">
        <f>IF(N145="zákl. prenesená",J145,0)</f>
        <v>0</v>
      </c>
      <c r="BH145" s="185">
        <f>IF(N145="zníž. prenesená",J145,0)</f>
        <v>0</v>
      </c>
      <c r="BI145" s="185">
        <f>IF(N145="nulová",J145,0)</f>
        <v>0</v>
      </c>
      <c r="BJ145" s="18" t="s">
        <v>172</v>
      </c>
      <c r="BK145" s="185">
        <f>ROUND(I145*H145,2)</f>
        <v>0</v>
      </c>
      <c r="BL145" s="18" t="s">
        <v>171</v>
      </c>
      <c r="BM145" s="184" t="s">
        <v>370</v>
      </c>
    </row>
    <row r="146" s="13" customFormat="1">
      <c r="A146" s="13"/>
      <c r="B146" s="186"/>
      <c r="C146" s="13"/>
      <c r="D146" s="187" t="s">
        <v>174</v>
      </c>
      <c r="E146" s="188" t="s">
        <v>1</v>
      </c>
      <c r="F146" s="189" t="s">
        <v>371</v>
      </c>
      <c r="G146" s="13"/>
      <c r="H146" s="190">
        <v>1.8</v>
      </c>
      <c r="I146" s="191"/>
      <c r="J146" s="13"/>
      <c r="K146" s="13"/>
      <c r="L146" s="186"/>
      <c r="M146" s="192"/>
      <c r="N146" s="193"/>
      <c r="O146" s="193"/>
      <c r="P146" s="193"/>
      <c r="Q146" s="193"/>
      <c r="R146" s="193"/>
      <c r="S146" s="193"/>
      <c r="T146" s="19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8" t="s">
        <v>174</v>
      </c>
      <c r="AU146" s="188" t="s">
        <v>172</v>
      </c>
      <c r="AV146" s="13" t="s">
        <v>172</v>
      </c>
      <c r="AW146" s="13" t="s">
        <v>30</v>
      </c>
      <c r="AX146" s="13" t="s">
        <v>74</v>
      </c>
      <c r="AY146" s="188" t="s">
        <v>164</v>
      </c>
    </row>
    <row r="147" s="14" customFormat="1">
      <c r="A147" s="14"/>
      <c r="B147" s="195"/>
      <c r="C147" s="14"/>
      <c r="D147" s="187" t="s">
        <v>174</v>
      </c>
      <c r="E147" s="196" t="s">
        <v>1</v>
      </c>
      <c r="F147" s="197" t="s">
        <v>176</v>
      </c>
      <c r="G147" s="14"/>
      <c r="H147" s="198">
        <v>1.8</v>
      </c>
      <c r="I147" s="199"/>
      <c r="J147" s="14"/>
      <c r="K147" s="14"/>
      <c r="L147" s="195"/>
      <c r="M147" s="200"/>
      <c r="N147" s="201"/>
      <c r="O147" s="201"/>
      <c r="P147" s="201"/>
      <c r="Q147" s="201"/>
      <c r="R147" s="201"/>
      <c r="S147" s="201"/>
      <c r="T147" s="20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6" t="s">
        <v>174</v>
      </c>
      <c r="AU147" s="196" t="s">
        <v>172</v>
      </c>
      <c r="AV147" s="14" t="s">
        <v>177</v>
      </c>
      <c r="AW147" s="14" t="s">
        <v>30</v>
      </c>
      <c r="AX147" s="14" t="s">
        <v>74</v>
      </c>
      <c r="AY147" s="196" t="s">
        <v>164</v>
      </c>
    </row>
    <row r="148" s="15" customFormat="1">
      <c r="A148" s="15"/>
      <c r="B148" s="203"/>
      <c r="C148" s="15"/>
      <c r="D148" s="187" t="s">
        <v>174</v>
      </c>
      <c r="E148" s="204" t="s">
        <v>1</v>
      </c>
      <c r="F148" s="205" t="s">
        <v>178</v>
      </c>
      <c r="G148" s="15"/>
      <c r="H148" s="206">
        <v>1.8</v>
      </c>
      <c r="I148" s="207"/>
      <c r="J148" s="15"/>
      <c r="K148" s="15"/>
      <c r="L148" s="203"/>
      <c r="M148" s="208"/>
      <c r="N148" s="209"/>
      <c r="O148" s="209"/>
      <c r="P148" s="209"/>
      <c r="Q148" s="209"/>
      <c r="R148" s="209"/>
      <c r="S148" s="209"/>
      <c r="T148" s="210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04" t="s">
        <v>174</v>
      </c>
      <c r="AU148" s="204" t="s">
        <v>172</v>
      </c>
      <c r="AV148" s="15" t="s">
        <v>171</v>
      </c>
      <c r="AW148" s="15" t="s">
        <v>30</v>
      </c>
      <c r="AX148" s="15" t="s">
        <v>82</v>
      </c>
      <c r="AY148" s="204" t="s">
        <v>164</v>
      </c>
    </row>
    <row r="149" s="2" customFormat="1" ht="24.15" customHeight="1">
      <c r="A149" s="37"/>
      <c r="B149" s="171"/>
      <c r="C149" s="172" t="s">
        <v>171</v>
      </c>
      <c r="D149" s="172" t="s">
        <v>167</v>
      </c>
      <c r="E149" s="173" t="s">
        <v>192</v>
      </c>
      <c r="F149" s="174" t="s">
        <v>193</v>
      </c>
      <c r="G149" s="175" t="s">
        <v>194</v>
      </c>
      <c r="H149" s="176">
        <v>0.14399999999999999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40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171</v>
      </c>
      <c r="AT149" s="184" t="s">
        <v>167</v>
      </c>
      <c r="AU149" s="184" t="s">
        <v>172</v>
      </c>
      <c r="AY149" s="18" t="s">
        <v>164</v>
      </c>
      <c r="BE149" s="185">
        <f>IF(N149="základná",J149,0)</f>
        <v>0</v>
      </c>
      <c r="BF149" s="185">
        <f>IF(N149="znížená",J149,0)</f>
        <v>0</v>
      </c>
      <c r="BG149" s="185">
        <f>IF(N149="zákl. prenesená",J149,0)</f>
        <v>0</v>
      </c>
      <c r="BH149" s="185">
        <f>IF(N149="zníž. prenesená",J149,0)</f>
        <v>0</v>
      </c>
      <c r="BI149" s="185">
        <f>IF(N149="nulová",J149,0)</f>
        <v>0</v>
      </c>
      <c r="BJ149" s="18" t="s">
        <v>172</v>
      </c>
      <c r="BK149" s="185">
        <f>ROUND(I149*H149,2)</f>
        <v>0</v>
      </c>
      <c r="BL149" s="18" t="s">
        <v>171</v>
      </c>
      <c r="BM149" s="184" t="s">
        <v>195</v>
      </c>
    </row>
    <row r="150" s="2" customFormat="1" ht="24.15" customHeight="1">
      <c r="A150" s="37"/>
      <c r="B150" s="171"/>
      <c r="C150" s="172" t="s">
        <v>196</v>
      </c>
      <c r="D150" s="172" t="s">
        <v>167</v>
      </c>
      <c r="E150" s="173" t="s">
        <v>197</v>
      </c>
      <c r="F150" s="174" t="s">
        <v>198</v>
      </c>
      <c r="G150" s="175" t="s">
        <v>194</v>
      </c>
      <c r="H150" s="176">
        <v>0.14399999999999999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40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171</v>
      </c>
      <c r="AT150" s="184" t="s">
        <v>167</v>
      </c>
      <c r="AU150" s="184" t="s">
        <v>172</v>
      </c>
      <c r="AY150" s="18" t="s">
        <v>164</v>
      </c>
      <c r="BE150" s="185">
        <f>IF(N150="základná",J150,0)</f>
        <v>0</v>
      </c>
      <c r="BF150" s="185">
        <f>IF(N150="znížená",J150,0)</f>
        <v>0</v>
      </c>
      <c r="BG150" s="185">
        <f>IF(N150="zákl. prenesená",J150,0)</f>
        <v>0</v>
      </c>
      <c r="BH150" s="185">
        <f>IF(N150="zníž. prenesená",J150,0)</f>
        <v>0</v>
      </c>
      <c r="BI150" s="185">
        <f>IF(N150="nulová",J150,0)</f>
        <v>0</v>
      </c>
      <c r="BJ150" s="18" t="s">
        <v>172</v>
      </c>
      <c r="BK150" s="185">
        <f>ROUND(I150*H150,2)</f>
        <v>0</v>
      </c>
      <c r="BL150" s="18" t="s">
        <v>171</v>
      </c>
      <c r="BM150" s="184" t="s">
        <v>372</v>
      </c>
    </row>
    <row r="151" s="2" customFormat="1" ht="14.4" customHeight="1">
      <c r="A151" s="37"/>
      <c r="B151" s="171"/>
      <c r="C151" s="172" t="s">
        <v>165</v>
      </c>
      <c r="D151" s="172" t="s">
        <v>167</v>
      </c>
      <c r="E151" s="173" t="s">
        <v>200</v>
      </c>
      <c r="F151" s="174" t="s">
        <v>201</v>
      </c>
      <c r="G151" s="175" t="s">
        <v>194</v>
      </c>
      <c r="H151" s="176">
        <v>0.14399999999999999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40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171</v>
      </c>
      <c r="AT151" s="184" t="s">
        <v>167</v>
      </c>
      <c r="AU151" s="184" t="s">
        <v>172</v>
      </c>
      <c r="AY151" s="18" t="s">
        <v>164</v>
      </c>
      <c r="BE151" s="185">
        <f>IF(N151="základná",J151,0)</f>
        <v>0</v>
      </c>
      <c r="BF151" s="185">
        <f>IF(N151="znížená",J151,0)</f>
        <v>0</v>
      </c>
      <c r="BG151" s="185">
        <f>IF(N151="zákl. prenesená",J151,0)</f>
        <v>0</v>
      </c>
      <c r="BH151" s="185">
        <f>IF(N151="zníž. prenesená",J151,0)</f>
        <v>0</v>
      </c>
      <c r="BI151" s="185">
        <f>IF(N151="nulová",J151,0)</f>
        <v>0</v>
      </c>
      <c r="BJ151" s="18" t="s">
        <v>172</v>
      </c>
      <c r="BK151" s="185">
        <f>ROUND(I151*H151,2)</f>
        <v>0</v>
      </c>
      <c r="BL151" s="18" t="s">
        <v>171</v>
      </c>
      <c r="BM151" s="184" t="s">
        <v>202</v>
      </c>
    </row>
    <row r="152" s="2" customFormat="1" ht="14.4" customHeight="1">
      <c r="A152" s="37"/>
      <c r="B152" s="171"/>
      <c r="C152" s="172" t="s">
        <v>203</v>
      </c>
      <c r="D152" s="172" t="s">
        <v>167</v>
      </c>
      <c r="E152" s="173" t="s">
        <v>204</v>
      </c>
      <c r="F152" s="174" t="s">
        <v>205</v>
      </c>
      <c r="G152" s="175" t="s">
        <v>194</v>
      </c>
      <c r="H152" s="176">
        <v>0.14399999999999999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40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171</v>
      </c>
      <c r="AT152" s="184" t="s">
        <v>167</v>
      </c>
      <c r="AU152" s="184" t="s">
        <v>172</v>
      </c>
      <c r="AY152" s="18" t="s">
        <v>164</v>
      </c>
      <c r="BE152" s="185">
        <f>IF(N152="základná",J152,0)</f>
        <v>0</v>
      </c>
      <c r="BF152" s="185">
        <f>IF(N152="znížená",J152,0)</f>
        <v>0</v>
      </c>
      <c r="BG152" s="185">
        <f>IF(N152="zákl. prenesená",J152,0)</f>
        <v>0</v>
      </c>
      <c r="BH152" s="185">
        <f>IF(N152="zníž. prenesená",J152,0)</f>
        <v>0</v>
      </c>
      <c r="BI152" s="185">
        <f>IF(N152="nulová",J152,0)</f>
        <v>0</v>
      </c>
      <c r="BJ152" s="18" t="s">
        <v>172</v>
      </c>
      <c r="BK152" s="185">
        <f>ROUND(I152*H152,2)</f>
        <v>0</v>
      </c>
      <c r="BL152" s="18" t="s">
        <v>171</v>
      </c>
      <c r="BM152" s="184" t="s">
        <v>206</v>
      </c>
    </row>
    <row r="153" s="2" customFormat="1" ht="14.4" customHeight="1">
      <c r="A153" s="37"/>
      <c r="B153" s="171"/>
      <c r="C153" s="172" t="s">
        <v>207</v>
      </c>
      <c r="D153" s="172" t="s">
        <v>167</v>
      </c>
      <c r="E153" s="173" t="s">
        <v>208</v>
      </c>
      <c r="F153" s="174" t="s">
        <v>209</v>
      </c>
      <c r="G153" s="175" t="s">
        <v>194</v>
      </c>
      <c r="H153" s="176">
        <v>0.14399999999999999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40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171</v>
      </c>
      <c r="AT153" s="184" t="s">
        <v>167</v>
      </c>
      <c r="AU153" s="184" t="s">
        <v>172</v>
      </c>
      <c r="AY153" s="18" t="s">
        <v>164</v>
      </c>
      <c r="BE153" s="185">
        <f>IF(N153="základná",J153,0)</f>
        <v>0</v>
      </c>
      <c r="BF153" s="185">
        <f>IF(N153="znížená",J153,0)</f>
        <v>0</v>
      </c>
      <c r="BG153" s="185">
        <f>IF(N153="zákl. prenesená",J153,0)</f>
        <v>0</v>
      </c>
      <c r="BH153" s="185">
        <f>IF(N153="zníž. prenesená",J153,0)</f>
        <v>0</v>
      </c>
      <c r="BI153" s="185">
        <f>IF(N153="nulová",J153,0)</f>
        <v>0</v>
      </c>
      <c r="BJ153" s="18" t="s">
        <v>172</v>
      </c>
      <c r="BK153" s="185">
        <f>ROUND(I153*H153,2)</f>
        <v>0</v>
      </c>
      <c r="BL153" s="18" t="s">
        <v>171</v>
      </c>
      <c r="BM153" s="184" t="s">
        <v>210</v>
      </c>
    </row>
    <row r="154" s="2" customFormat="1" ht="24.15" customHeight="1">
      <c r="A154" s="37"/>
      <c r="B154" s="171"/>
      <c r="C154" s="172" t="s">
        <v>186</v>
      </c>
      <c r="D154" s="172" t="s">
        <v>167</v>
      </c>
      <c r="E154" s="173" t="s">
        <v>211</v>
      </c>
      <c r="F154" s="174" t="s">
        <v>212</v>
      </c>
      <c r="G154" s="175" t="s">
        <v>194</v>
      </c>
      <c r="H154" s="176">
        <v>2.7360000000000002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40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171</v>
      </c>
      <c r="AT154" s="184" t="s">
        <v>167</v>
      </c>
      <c r="AU154" s="184" t="s">
        <v>172</v>
      </c>
      <c r="AY154" s="18" t="s">
        <v>164</v>
      </c>
      <c r="BE154" s="185">
        <f>IF(N154="základná",J154,0)</f>
        <v>0</v>
      </c>
      <c r="BF154" s="185">
        <f>IF(N154="znížená",J154,0)</f>
        <v>0</v>
      </c>
      <c r="BG154" s="185">
        <f>IF(N154="zákl. prenesená",J154,0)</f>
        <v>0</v>
      </c>
      <c r="BH154" s="185">
        <f>IF(N154="zníž. prenesená",J154,0)</f>
        <v>0</v>
      </c>
      <c r="BI154" s="185">
        <f>IF(N154="nulová",J154,0)</f>
        <v>0</v>
      </c>
      <c r="BJ154" s="18" t="s">
        <v>172</v>
      </c>
      <c r="BK154" s="185">
        <f>ROUND(I154*H154,2)</f>
        <v>0</v>
      </c>
      <c r="BL154" s="18" t="s">
        <v>171</v>
      </c>
      <c r="BM154" s="184" t="s">
        <v>213</v>
      </c>
    </row>
    <row r="155" s="13" customFormat="1">
      <c r="A155" s="13"/>
      <c r="B155" s="186"/>
      <c r="C155" s="13"/>
      <c r="D155" s="187" t="s">
        <v>174</v>
      </c>
      <c r="E155" s="13"/>
      <c r="F155" s="189" t="s">
        <v>373</v>
      </c>
      <c r="G155" s="13"/>
      <c r="H155" s="190">
        <v>2.7360000000000002</v>
      </c>
      <c r="I155" s="191"/>
      <c r="J155" s="13"/>
      <c r="K155" s="13"/>
      <c r="L155" s="186"/>
      <c r="M155" s="192"/>
      <c r="N155" s="193"/>
      <c r="O155" s="193"/>
      <c r="P155" s="193"/>
      <c r="Q155" s="193"/>
      <c r="R155" s="193"/>
      <c r="S155" s="193"/>
      <c r="T155" s="19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8" t="s">
        <v>174</v>
      </c>
      <c r="AU155" s="188" t="s">
        <v>172</v>
      </c>
      <c r="AV155" s="13" t="s">
        <v>172</v>
      </c>
      <c r="AW155" s="13" t="s">
        <v>3</v>
      </c>
      <c r="AX155" s="13" t="s">
        <v>82</v>
      </c>
      <c r="AY155" s="188" t="s">
        <v>164</v>
      </c>
    </row>
    <row r="156" s="2" customFormat="1" ht="24.15" customHeight="1">
      <c r="A156" s="37"/>
      <c r="B156" s="171"/>
      <c r="C156" s="172" t="s">
        <v>102</v>
      </c>
      <c r="D156" s="172" t="s">
        <v>167</v>
      </c>
      <c r="E156" s="173" t="s">
        <v>215</v>
      </c>
      <c r="F156" s="174" t="s">
        <v>216</v>
      </c>
      <c r="G156" s="175" t="s">
        <v>194</v>
      </c>
      <c r="H156" s="176">
        <v>0.14399999999999999</v>
      </c>
      <c r="I156" s="177"/>
      <c r="J156" s="178">
        <f>ROUND(I156*H156,2)</f>
        <v>0</v>
      </c>
      <c r="K156" s="179"/>
      <c r="L156" s="38"/>
      <c r="M156" s="180" t="s">
        <v>1</v>
      </c>
      <c r="N156" s="181" t="s">
        <v>40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171</v>
      </c>
      <c r="AT156" s="184" t="s">
        <v>167</v>
      </c>
      <c r="AU156" s="184" t="s">
        <v>172</v>
      </c>
      <c r="AY156" s="18" t="s">
        <v>164</v>
      </c>
      <c r="BE156" s="185">
        <f>IF(N156="základná",J156,0)</f>
        <v>0</v>
      </c>
      <c r="BF156" s="185">
        <f>IF(N156="znížená",J156,0)</f>
        <v>0</v>
      </c>
      <c r="BG156" s="185">
        <f>IF(N156="zákl. prenesená",J156,0)</f>
        <v>0</v>
      </c>
      <c r="BH156" s="185">
        <f>IF(N156="zníž. prenesená",J156,0)</f>
        <v>0</v>
      </c>
      <c r="BI156" s="185">
        <f>IF(N156="nulová",J156,0)</f>
        <v>0</v>
      </c>
      <c r="BJ156" s="18" t="s">
        <v>172</v>
      </c>
      <c r="BK156" s="185">
        <f>ROUND(I156*H156,2)</f>
        <v>0</v>
      </c>
      <c r="BL156" s="18" t="s">
        <v>171</v>
      </c>
      <c r="BM156" s="184" t="s">
        <v>217</v>
      </c>
    </row>
    <row r="157" s="2" customFormat="1" ht="24.15" customHeight="1">
      <c r="A157" s="37"/>
      <c r="B157" s="171"/>
      <c r="C157" s="172" t="s">
        <v>105</v>
      </c>
      <c r="D157" s="172" t="s">
        <v>167</v>
      </c>
      <c r="E157" s="173" t="s">
        <v>218</v>
      </c>
      <c r="F157" s="174" t="s">
        <v>219</v>
      </c>
      <c r="G157" s="175" t="s">
        <v>194</v>
      </c>
      <c r="H157" s="176">
        <v>0.28799999999999998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40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171</v>
      </c>
      <c r="AT157" s="184" t="s">
        <v>167</v>
      </c>
      <c r="AU157" s="184" t="s">
        <v>172</v>
      </c>
      <c r="AY157" s="18" t="s">
        <v>164</v>
      </c>
      <c r="BE157" s="185">
        <f>IF(N157="základná",J157,0)</f>
        <v>0</v>
      </c>
      <c r="BF157" s="185">
        <f>IF(N157="znížená",J157,0)</f>
        <v>0</v>
      </c>
      <c r="BG157" s="185">
        <f>IF(N157="zákl. prenesená",J157,0)</f>
        <v>0</v>
      </c>
      <c r="BH157" s="185">
        <f>IF(N157="zníž. prenesená",J157,0)</f>
        <v>0</v>
      </c>
      <c r="BI157" s="185">
        <f>IF(N157="nulová",J157,0)</f>
        <v>0</v>
      </c>
      <c r="BJ157" s="18" t="s">
        <v>172</v>
      </c>
      <c r="BK157" s="185">
        <f>ROUND(I157*H157,2)</f>
        <v>0</v>
      </c>
      <c r="BL157" s="18" t="s">
        <v>171</v>
      </c>
      <c r="BM157" s="184" t="s">
        <v>220</v>
      </c>
    </row>
    <row r="158" s="13" customFormat="1">
      <c r="A158" s="13"/>
      <c r="B158" s="186"/>
      <c r="C158" s="13"/>
      <c r="D158" s="187" t="s">
        <v>174</v>
      </c>
      <c r="E158" s="13"/>
      <c r="F158" s="189" t="s">
        <v>374</v>
      </c>
      <c r="G158" s="13"/>
      <c r="H158" s="190">
        <v>0.28799999999999998</v>
      </c>
      <c r="I158" s="191"/>
      <c r="J158" s="13"/>
      <c r="K158" s="13"/>
      <c r="L158" s="186"/>
      <c r="M158" s="192"/>
      <c r="N158" s="193"/>
      <c r="O158" s="193"/>
      <c r="P158" s="193"/>
      <c r="Q158" s="193"/>
      <c r="R158" s="193"/>
      <c r="S158" s="193"/>
      <c r="T158" s="19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8" t="s">
        <v>174</v>
      </c>
      <c r="AU158" s="188" t="s">
        <v>172</v>
      </c>
      <c r="AV158" s="13" t="s">
        <v>172</v>
      </c>
      <c r="AW158" s="13" t="s">
        <v>3</v>
      </c>
      <c r="AX158" s="13" t="s">
        <v>82</v>
      </c>
      <c r="AY158" s="188" t="s">
        <v>164</v>
      </c>
    </row>
    <row r="159" s="2" customFormat="1" ht="24.15" customHeight="1">
      <c r="A159" s="37"/>
      <c r="B159" s="171"/>
      <c r="C159" s="172" t="s">
        <v>108</v>
      </c>
      <c r="D159" s="172" t="s">
        <v>167</v>
      </c>
      <c r="E159" s="173" t="s">
        <v>222</v>
      </c>
      <c r="F159" s="174" t="s">
        <v>223</v>
      </c>
      <c r="G159" s="175" t="s">
        <v>194</v>
      </c>
      <c r="H159" s="176">
        <v>0.14399999999999999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40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171</v>
      </c>
      <c r="AT159" s="184" t="s">
        <v>167</v>
      </c>
      <c r="AU159" s="184" t="s">
        <v>172</v>
      </c>
      <c r="AY159" s="18" t="s">
        <v>164</v>
      </c>
      <c r="BE159" s="185">
        <f>IF(N159="základná",J159,0)</f>
        <v>0</v>
      </c>
      <c r="BF159" s="185">
        <f>IF(N159="znížená",J159,0)</f>
        <v>0</v>
      </c>
      <c r="BG159" s="185">
        <f>IF(N159="zákl. prenesená",J159,0)</f>
        <v>0</v>
      </c>
      <c r="BH159" s="185">
        <f>IF(N159="zníž. prenesená",J159,0)</f>
        <v>0</v>
      </c>
      <c r="BI159" s="185">
        <f>IF(N159="nulová",J159,0)</f>
        <v>0</v>
      </c>
      <c r="BJ159" s="18" t="s">
        <v>172</v>
      </c>
      <c r="BK159" s="185">
        <f>ROUND(I159*H159,2)</f>
        <v>0</v>
      </c>
      <c r="BL159" s="18" t="s">
        <v>171</v>
      </c>
      <c r="BM159" s="184" t="s">
        <v>375</v>
      </c>
    </row>
    <row r="160" s="2" customFormat="1" ht="14.4" customHeight="1">
      <c r="A160" s="37"/>
      <c r="B160" s="171"/>
      <c r="C160" s="172" t="s">
        <v>111</v>
      </c>
      <c r="D160" s="172" t="s">
        <v>167</v>
      </c>
      <c r="E160" s="173" t="s">
        <v>225</v>
      </c>
      <c r="F160" s="174" t="s">
        <v>226</v>
      </c>
      <c r="G160" s="175" t="s">
        <v>227</v>
      </c>
      <c r="H160" s="176">
        <v>0</v>
      </c>
      <c r="I160" s="177"/>
      <c r="J160" s="178">
        <f>ROUND(I160*H160,2)</f>
        <v>0</v>
      </c>
      <c r="K160" s="179"/>
      <c r="L160" s="38"/>
      <c r="M160" s="180" t="s">
        <v>1</v>
      </c>
      <c r="N160" s="181" t="s">
        <v>40</v>
      </c>
      <c r="O160" s="76"/>
      <c r="P160" s="182">
        <f>O160*H160</f>
        <v>0</v>
      </c>
      <c r="Q160" s="182">
        <v>0</v>
      </c>
      <c r="R160" s="182">
        <f>Q160*H160</f>
        <v>0</v>
      </c>
      <c r="S160" s="182">
        <v>0</v>
      </c>
      <c r="T160" s="18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4" t="s">
        <v>171</v>
      </c>
      <c r="AT160" s="184" t="s">
        <v>167</v>
      </c>
      <c r="AU160" s="184" t="s">
        <v>172</v>
      </c>
      <c r="AY160" s="18" t="s">
        <v>164</v>
      </c>
      <c r="BE160" s="185">
        <f>IF(N160="základná",J160,0)</f>
        <v>0</v>
      </c>
      <c r="BF160" s="185">
        <f>IF(N160="znížená",J160,0)</f>
        <v>0</v>
      </c>
      <c r="BG160" s="185">
        <f>IF(N160="zákl. prenesená",J160,0)</f>
        <v>0</v>
      </c>
      <c r="BH160" s="185">
        <f>IF(N160="zníž. prenesená",J160,0)</f>
        <v>0</v>
      </c>
      <c r="BI160" s="185">
        <f>IF(N160="nulová",J160,0)</f>
        <v>0</v>
      </c>
      <c r="BJ160" s="18" t="s">
        <v>172</v>
      </c>
      <c r="BK160" s="185">
        <f>ROUND(I160*H160,2)</f>
        <v>0</v>
      </c>
      <c r="BL160" s="18" t="s">
        <v>171</v>
      </c>
      <c r="BM160" s="184" t="s">
        <v>228</v>
      </c>
    </row>
    <row r="161" s="12" customFormat="1" ht="22.8" customHeight="1">
      <c r="A161" s="12"/>
      <c r="B161" s="158"/>
      <c r="C161" s="12"/>
      <c r="D161" s="159" t="s">
        <v>73</v>
      </c>
      <c r="E161" s="169" t="s">
        <v>229</v>
      </c>
      <c r="F161" s="169" t="s">
        <v>230</v>
      </c>
      <c r="G161" s="12"/>
      <c r="H161" s="12"/>
      <c r="I161" s="161"/>
      <c r="J161" s="170">
        <f>BK161</f>
        <v>0</v>
      </c>
      <c r="K161" s="12"/>
      <c r="L161" s="158"/>
      <c r="M161" s="163"/>
      <c r="N161" s="164"/>
      <c r="O161" s="164"/>
      <c r="P161" s="165">
        <f>P162</f>
        <v>0</v>
      </c>
      <c r="Q161" s="164"/>
      <c r="R161" s="165">
        <f>R162</f>
        <v>0</v>
      </c>
      <c r="S161" s="164"/>
      <c r="T161" s="166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59" t="s">
        <v>82</v>
      </c>
      <c r="AT161" s="167" t="s">
        <v>73</v>
      </c>
      <c r="AU161" s="167" t="s">
        <v>82</v>
      </c>
      <c r="AY161" s="159" t="s">
        <v>164</v>
      </c>
      <c r="BK161" s="168">
        <f>BK162</f>
        <v>0</v>
      </c>
    </row>
    <row r="162" s="2" customFormat="1" ht="24.15" customHeight="1">
      <c r="A162" s="37"/>
      <c r="B162" s="171"/>
      <c r="C162" s="172" t="s">
        <v>114</v>
      </c>
      <c r="D162" s="172" t="s">
        <v>167</v>
      </c>
      <c r="E162" s="173" t="s">
        <v>231</v>
      </c>
      <c r="F162" s="174" t="s">
        <v>232</v>
      </c>
      <c r="G162" s="175" t="s">
        <v>194</v>
      </c>
      <c r="H162" s="176">
        <v>0.434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40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171</v>
      </c>
      <c r="AT162" s="184" t="s">
        <v>167</v>
      </c>
      <c r="AU162" s="184" t="s">
        <v>172</v>
      </c>
      <c r="AY162" s="18" t="s">
        <v>164</v>
      </c>
      <c r="BE162" s="185">
        <f>IF(N162="základná",J162,0)</f>
        <v>0</v>
      </c>
      <c r="BF162" s="185">
        <f>IF(N162="znížená",J162,0)</f>
        <v>0</v>
      </c>
      <c r="BG162" s="185">
        <f>IF(N162="zákl. prenesená",J162,0)</f>
        <v>0</v>
      </c>
      <c r="BH162" s="185">
        <f>IF(N162="zníž. prenesená",J162,0)</f>
        <v>0</v>
      </c>
      <c r="BI162" s="185">
        <f>IF(N162="nulová",J162,0)</f>
        <v>0</v>
      </c>
      <c r="BJ162" s="18" t="s">
        <v>172</v>
      </c>
      <c r="BK162" s="185">
        <f>ROUND(I162*H162,2)</f>
        <v>0</v>
      </c>
      <c r="BL162" s="18" t="s">
        <v>171</v>
      </c>
      <c r="BM162" s="184" t="s">
        <v>233</v>
      </c>
    </row>
    <row r="163" s="12" customFormat="1" ht="25.92" customHeight="1">
      <c r="A163" s="12"/>
      <c r="B163" s="158"/>
      <c r="C163" s="12"/>
      <c r="D163" s="159" t="s">
        <v>73</v>
      </c>
      <c r="E163" s="160" t="s">
        <v>234</v>
      </c>
      <c r="F163" s="160" t="s">
        <v>235</v>
      </c>
      <c r="G163" s="12"/>
      <c r="H163" s="12"/>
      <c r="I163" s="161"/>
      <c r="J163" s="162">
        <f>BK163</f>
        <v>0</v>
      </c>
      <c r="K163" s="12"/>
      <c r="L163" s="158"/>
      <c r="M163" s="163"/>
      <c r="N163" s="164"/>
      <c r="O163" s="164"/>
      <c r="P163" s="165">
        <f>P164+P174+P179+P181+P196+P204+P232</f>
        <v>0</v>
      </c>
      <c r="Q163" s="164"/>
      <c r="R163" s="165">
        <f>R164+R174+R179+R181+R196+R204+R232</f>
        <v>0.40987727999999996</v>
      </c>
      <c r="S163" s="164"/>
      <c r="T163" s="166">
        <f>T164+T174+T179+T181+T196+T204+T232</f>
        <v>0.022060000000000003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172</v>
      </c>
      <c r="AT163" s="167" t="s">
        <v>73</v>
      </c>
      <c r="AU163" s="167" t="s">
        <v>74</v>
      </c>
      <c r="AY163" s="159" t="s">
        <v>164</v>
      </c>
      <c r="BK163" s="168">
        <f>BK164+BK174+BK179+BK181+BK196+BK204+BK232</f>
        <v>0</v>
      </c>
    </row>
    <row r="164" s="12" customFormat="1" ht="22.8" customHeight="1">
      <c r="A164" s="12"/>
      <c r="B164" s="158"/>
      <c r="C164" s="12"/>
      <c r="D164" s="159" t="s">
        <v>73</v>
      </c>
      <c r="E164" s="169" t="s">
        <v>236</v>
      </c>
      <c r="F164" s="169" t="s">
        <v>237</v>
      </c>
      <c r="G164" s="12"/>
      <c r="H164" s="12"/>
      <c r="I164" s="161"/>
      <c r="J164" s="170">
        <f>BK164</f>
        <v>0</v>
      </c>
      <c r="K164" s="12"/>
      <c r="L164" s="158"/>
      <c r="M164" s="163"/>
      <c r="N164" s="164"/>
      <c r="O164" s="164"/>
      <c r="P164" s="165">
        <f>SUM(P165:P173)</f>
        <v>0</v>
      </c>
      <c r="Q164" s="164"/>
      <c r="R164" s="165">
        <f>SUM(R165:R173)</f>
        <v>0.0086400000000000001</v>
      </c>
      <c r="S164" s="164"/>
      <c r="T164" s="166">
        <f>SUM(T165:T173)</f>
        <v>0.022060000000000003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59" t="s">
        <v>172</v>
      </c>
      <c r="AT164" s="167" t="s">
        <v>73</v>
      </c>
      <c r="AU164" s="167" t="s">
        <v>82</v>
      </c>
      <c r="AY164" s="159" t="s">
        <v>164</v>
      </c>
      <c r="BK164" s="168">
        <f>SUM(BK165:BK173)</f>
        <v>0</v>
      </c>
    </row>
    <row r="165" s="2" customFormat="1" ht="24.15" customHeight="1">
      <c r="A165" s="37"/>
      <c r="B165" s="171"/>
      <c r="C165" s="172" t="s">
        <v>117</v>
      </c>
      <c r="D165" s="172" t="s">
        <v>167</v>
      </c>
      <c r="E165" s="173" t="s">
        <v>238</v>
      </c>
      <c r="F165" s="174" t="s">
        <v>239</v>
      </c>
      <c r="G165" s="175" t="s">
        <v>240</v>
      </c>
      <c r="H165" s="176">
        <v>1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40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0.019460000000000002</v>
      </c>
      <c r="T165" s="183">
        <f>S165*H165</f>
        <v>0.019460000000000002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120</v>
      </c>
      <c r="AT165" s="184" t="s">
        <v>167</v>
      </c>
      <c r="AU165" s="184" t="s">
        <v>172</v>
      </c>
      <c r="AY165" s="18" t="s">
        <v>164</v>
      </c>
      <c r="BE165" s="185">
        <f>IF(N165="základná",J165,0)</f>
        <v>0</v>
      </c>
      <c r="BF165" s="185">
        <f>IF(N165="znížená",J165,0)</f>
        <v>0</v>
      </c>
      <c r="BG165" s="185">
        <f>IF(N165="zákl. prenesená",J165,0)</f>
        <v>0</v>
      </c>
      <c r="BH165" s="185">
        <f>IF(N165="zníž. prenesená",J165,0)</f>
        <v>0</v>
      </c>
      <c r="BI165" s="185">
        <f>IF(N165="nulová",J165,0)</f>
        <v>0</v>
      </c>
      <c r="BJ165" s="18" t="s">
        <v>172</v>
      </c>
      <c r="BK165" s="185">
        <f>ROUND(I165*H165,2)</f>
        <v>0</v>
      </c>
      <c r="BL165" s="18" t="s">
        <v>120</v>
      </c>
      <c r="BM165" s="184" t="s">
        <v>241</v>
      </c>
    </row>
    <row r="166" s="2" customFormat="1" ht="24.15" customHeight="1">
      <c r="A166" s="37"/>
      <c r="B166" s="171"/>
      <c r="C166" s="172" t="s">
        <v>120</v>
      </c>
      <c r="D166" s="172" t="s">
        <v>167</v>
      </c>
      <c r="E166" s="173" t="s">
        <v>242</v>
      </c>
      <c r="F166" s="174" t="s">
        <v>243</v>
      </c>
      <c r="G166" s="175" t="s">
        <v>227</v>
      </c>
      <c r="H166" s="176">
        <v>1</v>
      </c>
      <c r="I166" s="177"/>
      <c r="J166" s="178">
        <f>ROUND(I166*H166,2)</f>
        <v>0</v>
      </c>
      <c r="K166" s="179"/>
      <c r="L166" s="38"/>
      <c r="M166" s="180" t="s">
        <v>1</v>
      </c>
      <c r="N166" s="181" t="s">
        <v>40</v>
      </c>
      <c r="O166" s="76"/>
      <c r="P166" s="182">
        <f>O166*H166</f>
        <v>0</v>
      </c>
      <c r="Q166" s="182">
        <v>0.00027999999999999998</v>
      </c>
      <c r="R166" s="182">
        <f>Q166*H166</f>
        <v>0.00027999999999999998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120</v>
      </c>
      <c r="AT166" s="184" t="s">
        <v>167</v>
      </c>
      <c r="AU166" s="184" t="s">
        <v>172</v>
      </c>
      <c r="AY166" s="18" t="s">
        <v>164</v>
      </c>
      <c r="BE166" s="185">
        <f>IF(N166="základná",J166,0)</f>
        <v>0</v>
      </c>
      <c r="BF166" s="185">
        <f>IF(N166="znížená",J166,0)</f>
        <v>0</v>
      </c>
      <c r="BG166" s="185">
        <f>IF(N166="zákl. prenesená",J166,0)</f>
        <v>0</v>
      </c>
      <c r="BH166" s="185">
        <f>IF(N166="zníž. prenesená",J166,0)</f>
        <v>0</v>
      </c>
      <c r="BI166" s="185">
        <f>IF(N166="nulová",J166,0)</f>
        <v>0</v>
      </c>
      <c r="BJ166" s="18" t="s">
        <v>172</v>
      </c>
      <c r="BK166" s="185">
        <f>ROUND(I166*H166,2)</f>
        <v>0</v>
      </c>
      <c r="BL166" s="18" t="s">
        <v>120</v>
      </c>
      <c r="BM166" s="184" t="s">
        <v>244</v>
      </c>
    </row>
    <row r="167" s="2" customFormat="1" ht="14.4" customHeight="1">
      <c r="A167" s="37"/>
      <c r="B167" s="171"/>
      <c r="C167" s="211" t="s">
        <v>123</v>
      </c>
      <c r="D167" s="211" t="s">
        <v>245</v>
      </c>
      <c r="E167" s="212" t="s">
        <v>246</v>
      </c>
      <c r="F167" s="213" t="s">
        <v>247</v>
      </c>
      <c r="G167" s="214" t="s">
        <v>227</v>
      </c>
      <c r="H167" s="215">
        <v>1</v>
      </c>
      <c r="I167" s="216"/>
      <c r="J167" s="217">
        <f>ROUND(I167*H167,2)</f>
        <v>0</v>
      </c>
      <c r="K167" s="218"/>
      <c r="L167" s="219"/>
      <c r="M167" s="220" t="s">
        <v>1</v>
      </c>
      <c r="N167" s="221" t="s">
        <v>40</v>
      </c>
      <c r="O167" s="76"/>
      <c r="P167" s="182">
        <f>O167*H167</f>
        <v>0</v>
      </c>
      <c r="Q167" s="182">
        <v>0.0061999999999999998</v>
      </c>
      <c r="R167" s="182">
        <f>Q167*H167</f>
        <v>0.0061999999999999998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248</v>
      </c>
      <c r="AT167" s="184" t="s">
        <v>245</v>
      </c>
      <c r="AU167" s="184" t="s">
        <v>172</v>
      </c>
      <c r="AY167" s="18" t="s">
        <v>164</v>
      </c>
      <c r="BE167" s="185">
        <f>IF(N167="základná",J167,0)</f>
        <v>0</v>
      </c>
      <c r="BF167" s="185">
        <f>IF(N167="znížená",J167,0)</f>
        <v>0</v>
      </c>
      <c r="BG167" s="185">
        <f>IF(N167="zákl. prenesená",J167,0)</f>
        <v>0</v>
      </c>
      <c r="BH167" s="185">
        <f>IF(N167="zníž. prenesená",J167,0)</f>
        <v>0</v>
      </c>
      <c r="BI167" s="185">
        <f>IF(N167="nulová",J167,0)</f>
        <v>0</v>
      </c>
      <c r="BJ167" s="18" t="s">
        <v>172</v>
      </c>
      <c r="BK167" s="185">
        <f>ROUND(I167*H167,2)</f>
        <v>0</v>
      </c>
      <c r="BL167" s="18" t="s">
        <v>120</v>
      </c>
      <c r="BM167" s="184" t="s">
        <v>249</v>
      </c>
    </row>
    <row r="168" s="2" customFormat="1" ht="24.15" customHeight="1">
      <c r="A168" s="37"/>
      <c r="B168" s="171"/>
      <c r="C168" s="172" t="s">
        <v>126</v>
      </c>
      <c r="D168" s="172" t="s">
        <v>167</v>
      </c>
      <c r="E168" s="173" t="s">
        <v>250</v>
      </c>
      <c r="F168" s="174" t="s">
        <v>251</v>
      </c>
      <c r="G168" s="175" t="s">
        <v>240</v>
      </c>
      <c r="H168" s="176">
        <v>1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40</v>
      </c>
      <c r="O168" s="76"/>
      <c r="P168" s="182">
        <f>O168*H168</f>
        <v>0</v>
      </c>
      <c r="Q168" s="182">
        <v>0</v>
      </c>
      <c r="R168" s="182">
        <f>Q168*H168</f>
        <v>0</v>
      </c>
      <c r="S168" s="182">
        <v>0.0025999999999999999</v>
      </c>
      <c r="T168" s="183">
        <f>S168*H168</f>
        <v>0.0025999999999999999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120</v>
      </c>
      <c r="AT168" s="184" t="s">
        <v>167</v>
      </c>
      <c r="AU168" s="184" t="s">
        <v>172</v>
      </c>
      <c r="AY168" s="18" t="s">
        <v>164</v>
      </c>
      <c r="BE168" s="185">
        <f>IF(N168="základná",J168,0)</f>
        <v>0</v>
      </c>
      <c r="BF168" s="185">
        <f>IF(N168="znížená",J168,0)</f>
        <v>0</v>
      </c>
      <c r="BG168" s="185">
        <f>IF(N168="zákl. prenesená",J168,0)</f>
        <v>0</v>
      </c>
      <c r="BH168" s="185">
        <f>IF(N168="zníž. prenesená",J168,0)</f>
        <v>0</v>
      </c>
      <c r="BI168" s="185">
        <f>IF(N168="nulová",J168,0)</f>
        <v>0</v>
      </c>
      <c r="BJ168" s="18" t="s">
        <v>172</v>
      </c>
      <c r="BK168" s="185">
        <f>ROUND(I168*H168,2)</f>
        <v>0</v>
      </c>
      <c r="BL168" s="18" t="s">
        <v>120</v>
      </c>
      <c r="BM168" s="184" t="s">
        <v>252</v>
      </c>
    </row>
    <row r="169" s="2" customFormat="1" ht="14.4" customHeight="1">
      <c r="A169" s="37"/>
      <c r="B169" s="171"/>
      <c r="C169" s="172" t="s">
        <v>129</v>
      </c>
      <c r="D169" s="172" t="s">
        <v>167</v>
      </c>
      <c r="E169" s="173" t="s">
        <v>253</v>
      </c>
      <c r="F169" s="174" t="s">
        <v>254</v>
      </c>
      <c r="G169" s="175" t="s">
        <v>227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40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120</v>
      </c>
      <c r="AT169" s="184" t="s">
        <v>167</v>
      </c>
      <c r="AU169" s="184" t="s">
        <v>172</v>
      </c>
      <c r="AY169" s="18" t="s">
        <v>164</v>
      </c>
      <c r="BE169" s="185">
        <f>IF(N169="základná",J169,0)</f>
        <v>0</v>
      </c>
      <c r="BF169" s="185">
        <f>IF(N169="znížená",J169,0)</f>
        <v>0</v>
      </c>
      <c r="BG169" s="185">
        <f>IF(N169="zákl. prenesená",J169,0)</f>
        <v>0</v>
      </c>
      <c r="BH169" s="185">
        <f>IF(N169="zníž. prenesená",J169,0)</f>
        <v>0</v>
      </c>
      <c r="BI169" s="185">
        <f>IF(N169="nulová",J169,0)</f>
        <v>0</v>
      </c>
      <c r="BJ169" s="18" t="s">
        <v>172</v>
      </c>
      <c r="BK169" s="185">
        <f>ROUND(I169*H169,2)</f>
        <v>0</v>
      </c>
      <c r="BL169" s="18" t="s">
        <v>120</v>
      </c>
      <c r="BM169" s="184" t="s">
        <v>255</v>
      </c>
    </row>
    <row r="170" s="2" customFormat="1" ht="24.15" customHeight="1">
      <c r="A170" s="37"/>
      <c r="B170" s="171"/>
      <c r="C170" s="211" t="s">
        <v>7</v>
      </c>
      <c r="D170" s="211" t="s">
        <v>245</v>
      </c>
      <c r="E170" s="212" t="s">
        <v>256</v>
      </c>
      <c r="F170" s="213" t="s">
        <v>257</v>
      </c>
      <c r="G170" s="214" t="s">
        <v>227</v>
      </c>
      <c r="H170" s="215">
        <v>1</v>
      </c>
      <c r="I170" s="216"/>
      <c r="J170" s="217">
        <f>ROUND(I170*H170,2)</f>
        <v>0</v>
      </c>
      <c r="K170" s="218"/>
      <c r="L170" s="219"/>
      <c r="M170" s="220" t="s">
        <v>1</v>
      </c>
      <c r="N170" s="221" t="s">
        <v>40</v>
      </c>
      <c r="O170" s="76"/>
      <c r="P170" s="182">
        <f>O170*H170</f>
        <v>0</v>
      </c>
      <c r="Q170" s="182">
        <v>0.001</v>
      </c>
      <c r="R170" s="182">
        <f>Q170*H170</f>
        <v>0.001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248</v>
      </c>
      <c r="AT170" s="184" t="s">
        <v>245</v>
      </c>
      <c r="AU170" s="184" t="s">
        <v>172</v>
      </c>
      <c r="AY170" s="18" t="s">
        <v>164</v>
      </c>
      <c r="BE170" s="185">
        <f>IF(N170="základná",J170,0)</f>
        <v>0</v>
      </c>
      <c r="BF170" s="185">
        <f>IF(N170="znížená",J170,0)</f>
        <v>0</v>
      </c>
      <c r="BG170" s="185">
        <f>IF(N170="zákl. prenesená",J170,0)</f>
        <v>0</v>
      </c>
      <c r="BH170" s="185">
        <f>IF(N170="zníž. prenesená",J170,0)</f>
        <v>0</v>
      </c>
      <c r="BI170" s="185">
        <f>IF(N170="nulová",J170,0)</f>
        <v>0</v>
      </c>
      <c r="BJ170" s="18" t="s">
        <v>172</v>
      </c>
      <c r="BK170" s="185">
        <f>ROUND(I170*H170,2)</f>
        <v>0</v>
      </c>
      <c r="BL170" s="18" t="s">
        <v>120</v>
      </c>
      <c r="BM170" s="184" t="s">
        <v>258</v>
      </c>
    </row>
    <row r="171" s="2" customFormat="1" ht="24.15" customHeight="1">
      <c r="A171" s="37"/>
      <c r="B171" s="171"/>
      <c r="C171" s="172" t="s">
        <v>259</v>
      </c>
      <c r="D171" s="172" t="s">
        <v>167</v>
      </c>
      <c r="E171" s="173" t="s">
        <v>260</v>
      </c>
      <c r="F171" s="174" t="s">
        <v>261</v>
      </c>
      <c r="G171" s="175" t="s">
        <v>227</v>
      </c>
      <c r="H171" s="176">
        <v>1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40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120</v>
      </c>
      <c r="AT171" s="184" t="s">
        <v>167</v>
      </c>
      <c r="AU171" s="184" t="s">
        <v>172</v>
      </c>
      <c r="AY171" s="18" t="s">
        <v>164</v>
      </c>
      <c r="BE171" s="185">
        <f>IF(N171="základná",J171,0)</f>
        <v>0</v>
      </c>
      <c r="BF171" s="185">
        <f>IF(N171="znížená",J171,0)</f>
        <v>0</v>
      </c>
      <c r="BG171" s="185">
        <f>IF(N171="zákl. prenesená",J171,0)</f>
        <v>0</v>
      </c>
      <c r="BH171" s="185">
        <f>IF(N171="zníž. prenesená",J171,0)</f>
        <v>0</v>
      </c>
      <c r="BI171" s="185">
        <f>IF(N171="nulová",J171,0)</f>
        <v>0</v>
      </c>
      <c r="BJ171" s="18" t="s">
        <v>172</v>
      </c>
      <c r="BK171" s="185">
        <f>ROUND(I171*H171,2)</f>
        <v>0</v>
      </c>
      <c r="BL171" s="18" t="s">
        <v>120</v>
      </c>
      <c r="BM171" s="184" t="s">
        <v>262</v>
      </c>
    </row>
    <row r="172" s="2" customFormat="1" ht="24.15" customHeight="1">
      <c r="A172" s="37"/>
      <c r="B172" s="171"/>
      <c r="C172" s="211" t="s">
        <v>263</v>
      </c>
      <c r="D172" s="211" t="s">
        <v>245</v>
      </c>
      <c r="E172" s="212" t="s">
        <v>264</v>
      </c>
      <c r="F172" s="213" t="s">
        <v>265</v>
      </c>
      <c r="G172" s="214" t="s">
        <v>227</v>
      </c>
      <c r="H172" s="215">
        <v>1</v>
      </c>
      <c r="I172" s="216"/>
      <c r="J172" s="217">
        <f>ROUND(I172*H172,2)</f>
        <v>0</v>
      </c>
      <c r="K172" s="218"/>
      <c r="L172" s="219"/>
      <c r="M172" s="220" t="s">
        <v>1</v>
      </c>
      <c r="N172" s="221" t="s">
        <v>40</v>
      </c>
      <c r="O172" s="76"/>
      <c r="P172" s="182">
        <f>O172*H172</f>
        <v>0</v>
      </c>
      <c r="Q172" s="182">
        <v>0.00116</v>
      </c>
      <c r="R172" s="182">
        <f>Q172*H172</f>
        <v>0.00116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248</v>
      </c>
      <c r="AT172" s="184" t="s">
        <v>245</v>
      </c>
      <c r="AU172" s="184" t="s">
        <v>172</v>
      </c>
      <c r="AY172" s="18" t="s">
        <v>164</v>
      </c>
      <c r="BE172" s="185">
        <f>IF(N172="základná",J172,0)</f>
        <v>0</v>
      </c>
      <c r="BF172" s="185">
        <f>IF(N172="znížená",J172,0)</f>
        <v>0</v>
      </c>
      <c r="BG172" s="185">
        <f>IF(N172="zákl. prenesená",J172,0)</f>
        <v>0</v>
      </c>
      <c r="BH172" s="185">
        <f>IF(N172="zníž. prenesená",J172,0)</f>
        <v>0</v>
      </c>
      <c r="BI172" s="185">
        <f>IF(N172="nulová",J172,0)</f>
        <v>0</v>
      </c>
      <c r="BJ172" s="18" t="s">
        <v>172</v>
      </c>
      <c r="BK172" s="185">
        <f>ROUND(I172*H172,2)</f>
        <v>0</v>
      </c>
      <c r="BL172" s="18" t="s">
        <v>120</v>
      </c>
      <c r="BM172" s="184" t="s">
        <v>266</v>
      </c>
    </row>
    <row r="173" s="2" customFormat="1" ht="24.15" customHeight="1">
      <c r="A173" s="37"/>
      <c r="B173" s="171"/>
      <c r="C173" s="172" t="s">
        <v>267</v>
      </c>
      <c r="D173" s="172" t="s">
        <v>167</v>
      </c>
      <c r="E173" s="173" t="s">
        <v>268</v>
      </c>
      <c r="F173" s="174" t="s">
        <v>269</v>
      </c>
      <c r="G173" s="175" t="s">
        <v>194</v>
      </c>
      <c r="H173" s="176">
        <v>0.0089999999999999993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40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120</v>
      </c>
      <c r="AT173" s="184" t="s">
        <v>167</v>
      </c>
      <c r="AU173" s="184" t="s">
        <v>172</v>
      </c>
      <c r="AY173" s="18" t="s">
        <v>164</v>
      </c>
      <c r="BE173" s="185">
        <f>IF(N173="základná",J173,0)</f>
        <v>0</v>
      </c>
      <c r="BF173" s="185">
        <f>IF(N173="znížená",J173,0)</f>
        <v>0</v>
      </c>
      <c r="BG173" s="185">
        <f>IF(N173="zákl. prenesená",J173,0)</f>
        <v>0</v>
      </c>
      <c r="BH173" s="185">
        <f>IF(N173="zníž. prenesená",J173,0)</f>
        <v>0</v>
      </c>
      <c r="BI173" s="185">
        <f>IF(N173="nulová",J173,0)</f>
        <v>0</v>
      </c>
      <c r="BJ173" s="18" t="s">
        <v>172</v>
      </c>
      <c r="BK173" s="185">
        <f>ROUND(I173*H173,2)</f>
        <v>0</v>
      </c>
      <c r="BL173" s="18" t="s">
        <v>120</v>
      </c>
      <c r="BM173" s="184" t="s">
        <v>270</v>
      </c>
    </row>
    <row r="174" s="12" customFormat="1" ht="22.8" customHeight="1">
      <c r="A174" s="12"/>
      <c r="B174" s="158"/>
      <c r="C174" s="12"/>
      <c r="D174" s="159" t="s">
        <v>73</v>
      </c>
      <c r="E174" s="169" t="s">
        <v>376</v>
      </c>
      <c r="F174" s="169" t="s">
        <v>377</v>
      </c>
      <c r="G174" s="12"/>
      <c r="H174" s="12"/>
      <c r="I174" s="161"/>
      <c r="J174" s="170">
        <f>BK174</f>
        <v>0</v>
      </c>
      <c r="K174" s="12"/>
      <c r="L174" s="158"/>
      <c r="M174" s="163"/>
      <c r="N174" s="164"/>
      <c r="O174" s="164"/>
      <c r="P174" s="165">
        <f>SUM(P175:P178)</f>
        <v>0</v>
      </c>
      <c r="Q174" s="164"/>
      <c r="R174" s="165">
        <f>SUM(R175:R178)</f>
        <v>0</v>
      </c>
      <c r="S174" s="164"/>
      <c r="T174" s="166">
        <f>SUM(T175:T178)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59" t="s">
        <v>172</v>
      </c>
      <c r="AT174" s="167" t="s">
        <v>73</v>
      </c>
      <c r="AU174" s="167" t="s">
        <v>82</v>
      </c>
      <c r="AY174" s="159" t="s">
        <v>164</v>
      </c>
      <c r="BK174" s="168">
        <f>SUM(BK175:BK178)</f>
        <v>0</v>
      </c>
    </row>
    <row r="175" s="2" customFormat="1" ht="24.15" customHeight="1">
      <c r="A175" s="37"/>
      <c r="B175" s="171"/>
      <c r="C175" s="172" t="s">
        <v>273</v>
      </c>
      <c r="D175" s="172" t="s">
        <v>167</v>
      </c>
      <c r="E175" s="173" t="s">
        <v>378</v>
      </c>
      <c r="F175" s="174" t="s">
        <v>379</v>
      </c>
      <c r="G175" s="175" t="s">
        <v>170</v>
      </c>
      <c r="H175" s="176">
        <v>14.880000000000001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40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120</v>
      </c>
      <c r="AT175" s="184" t="s">
        <v>167</v>
      </c>
      <c r="AU175" s="184" t="s">
        <v>172</v>
      </c>
      <c r="AY175" s="18" t="s">
        <v>164</v>
      </c>
      <c r="BE175" s="185">
        <f>IF(N175="základná",J175,0)</f>
        <v>0</v>
      </c>
      <c r="BF175" s="185">
        <f>IF(N175="znížená",J175,0)</f>
        <v>0</v>
      </c>
      <c r="BG175" s="185">
        <f>IF(N175="zákl. prenesená",J175,0)</f>
        <v>0</v>
      </c>
      <c r="BH175" s="185">
        <f>IF(N175="zníž. prenesená",J175,0)</f>
        <v>0</v>
      </c>
      <c r="BI175" s="185">
        <f>IF(N175="nulová",J175,0)</f>
        <v>0</v>
      </c>
      <c r="BJ175" s="18" t="s">
        <v>172</v>
      </c>
      <c r="BK175" s="185">
        <f>ROUND(I175*H175,2)</f>
        <v>0</v>
      </c>
      <c r="BL175" s="18" t="s">
        <v>120</v>
      </c>
      <c r="BM175" s="184" t="s">
        <v>449</v>
      </c>
    </row>
    <row r="176" s="13" customFormat="1">
      <c r="A176" s="13"/>
      <c r="B176" s="186"/>
      <c r="C176" s="13"/>
      <c r="D176" s="187" t="s">
        <v>174</v>
      </c>
      <c r="E176" s="188" t="s">
        <v>1</v>
      </c>
      <c r="F176" s="189" t="s">
        <v>450</v>
      </c>
      <c r="G176" s="13"/>
      <c r="H176" s="190">
        <v>14.880000000000001</v>
      </c>
      <c r="I176" s="191"/>
      <c r="J176" s="13"/>
      <c r="K176" s="13"/>
      <c r="L176" s="186"/>
      <c r="M176" s="192"/>
      <c r="N176" s="193"/>
      <c r="O176" s="193"/>
      <c r="P176" s="193"/>
      <c r="Q176" s="193"/>
      <c r="R176" s="193"/>
      <c r="S176" s="193"/>
      <c r="T176" s="19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8" t="s">
        <v>174</v>
      </c>
      <c r="AU176" s="188" t="s">
        <v>172</v>
      </c>
      <c r="AV176" s="13" t="s">
        <v>172</v>
      </c>
      <c r="AW176" s="13" t="s">
        <v>30</v>
      </c>
      <c r="AX176" s="13" t="s">
        <v>74</v>
      </c>
      <c r="AY176" s="188" t="s">
        <v>164</v>
      </c>
    </row>
    <row r="177" s="14" customFormat="1">
      <c r="A177" s="14"/>
      <c r="B177" s="195"/>
      <c r="C177" s="14"/>
      <c r="D177" s="187" t="s">
        <v>174</v>
      </c>
      <c r="E177" s="196" t="s">
        <v>1</v>
      </c>
      <c r="F177" s="197" t="s">
        <v>323</v>
      </c>
      <c r="G177" s="14"/>
      <c r="H177" s="198">
        <v>14.880000000000001</v>
      </c>
      <c r="I177" s="199"/>
      <c r="J177" s="14"/>
      <c r="K177" s="14"/>
      <c r="L177" s="195"/>
      <c r="M177" s="200"/>
      <c r="N177" s="201"/>
      <c r="O177" s="201"/>
      <c r="P177" s="201"/>
      <c r="Q177" s="201"/>
      <c r="R177" s="201"/>
      <c r="S177" s="201"/>
      <c r="T177" s="20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6" t="s">
        <v>174</v>
      </c>
      <c r="AU177" s="196" t="s">
        <v>172</v>
      </c>
      <c r="AV177" s="14" t="s">
        <v>177</v>
      </c>
      <c r="AW177" s="14" t="s">
        <v>30</v>
      </c>
      <c r="AX177" s="14" t="s">
        <v>74</v>
      </c>
      <c r="AY177" s="196" t="s">
        <v>164</v>
      </c>
    </row>
    <row r="178" s="15" customFormat="1">
      <c r="A178" s="15"/>
      <c r="B178" s="203"/>
      <c r="C178" s="15"/>
      <c r="D178" s="187" t="s">
        <v>174</v>
      </c>
      <c r="E178" s="204" t="s">
        <v>1</v>
      </c>
      <c r="F178" s="205" t="s">
        <v>178</v>
      </c>
      <c r="G178" s="15"/>
      <c r="H178" s="206">
        <v>14.880000000000001</v>
      </c>
      <c r="I178" s="207"/>
      <c r="J178" s="15"/>
      <c r="K178" s="15"/>
      <c r="L178" s="203"/>
      <c r="M178" s="208"/>
      <c r="N178" s="209"/>
      <c r="O178" s="209"/>
      <c r="P178" s="209"/>
      <c r="Q178" s="209"/>
      <c r="R178" s="209"/>
      <c r="S178" s="209"/>
      <c r="T178" s="210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04" t="s">
        <v>174</v>
      </c>
      <c r="AU178" s="204" t="s">
        <v>172</v>
      </c>
      <c r="AV178" s="15" t="s">
        <v>171</v>
      </c>
      <c r="AW178" s="15" t="s">
        <v>30</v>
      </c>
      <c r="AX178" s="15" t="s">
        <v>82</v>
      </c>
      <c r="AY178" s="204" t="s">
        <v>164</v>
      </c>
    </row>
    <row r="179" s="12" customFormat="1" ht="22.8" customHeight="1">
      <c r="A179" s="12"/>
      <c r="B179" s="158"/>
      <c r="C179" s="12"/>
      <c r="D179" s="159" t="s">
        <v>73</v>
      </c>
      <c r="E179" s="169" t="s">
        <v>381</v>
      </c>
      <c r="F179" s="169" t="s">
        <v>382</v>
      </c>
      <c r="G179" s="12"/>
      <c r="H179" s="12"/>
      <c r="I179" s="161"/>
      <c r="J179" s="170">
        <f>BK179</f>
        <v>0</v>
      </c>
      <c r="K179" s="12"/>
      <c r="L179" s="158"/>
      <c r="M179" s="163"/>
      <c r="N179" s="164"/>
      <c r="O179" s="164"/>
      <c r="P179" s="165">
        <f>P180</f>
        <v>0</v>
      </c>
      <c r="Q179" s="164"/>
      <c r="R179" s="165">
        <f>R180</f>
        <v>8.0000000000000007E-05</v>
      </c>
      <c r="S179" s="164"/>
      <c r="T179" s="166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59" t="s">
        <v>172</v>
      </c>
      <c r="AT179" s="167" t="s">
        <v>73</v>
      </c>
      <c r="AU179" s="167" t="s">
        <v>82</v>
      </c>
      <c r="AY179" s="159" t="s">
        <v>164</v>
      </c>
      <c r="BK179" s="168">
        <f>BK180</f>
        <v>0</v>
      </c>
    </row>
    <row r="180" s="2" customFormat="1" ht="14.4" customHeight="1">
      <c r="A180" s="37"/>
      <c r="B180" s="171"/>
      <c r="C180" s="172" t="s">
        <v>282</v>
      </c>
      <c r="D180" s="172" t="s">
        <v>167</v>
      </c>
      <c r="E180" s="173" t="s">
        <v>383</v>
      </c>
      <c r="F180" s="174" t="s">
        <v>384</v>
      </c>
      <c r="G180" s="175" t="s">
        <v>385</v>
      </c>
      <c r="H180" s="176">
        <v>2</v>
      </c>
      <c r="I180" s="177"/>
      <c r="J180" s="178">
        <f>ROUND(I180*H180,2)</f>
        <v>0</v>
      </c>
      <c r="K180" s="179"/>
      <c r="L180" s="38"/>
      <c r="M180" s="180" t="s">
        <v>1</v>
      </c>
      <c r="N180" s="181" t="s">
        <v>40</v>
      </c>
      <c r="O180" s="76"/>
      <c r="P180" s="182">
        <f>O180*H180</f>
        <v>0</v>
      </c>
      <c r="Q180" s="182">
        <v>4.0000000000000003E-05</v>
      </c>
      <c r="R180" s="182">
        <f>Q180*H180</f>
        <v>8.0000000000000007E-05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120</v>
      </c>
      <c r="AT180" s="184" t="s">
        <v>167</v>
      </c>
      <c r="AU180" s="184" t="s">
        <v>172</v>
      </c>
      <c r="AY180" s="18" t="s">
        <v>164</v>
      </c>
      <c r="BE180" s="185">
        <f>IF(N180="základná",J180,0)</f>
        <v>0</v>
      </c>
      <c r="BF180" s="185">
        <f>IF(N180="znížená",J180,0)</f>
        <v>0</v>
      </c>
      <c r="BG180" s="185">
        <f>IF(N180="zákl. prenesená",J180,0)</f>
        <v>0</v>
      </c>
      <c r="BH180" s="185">
        <f>IF(N180="zníž. prenesená",J180,0)</f>
        <v>0</v>
      </c>
      <c r="BI180" s="185">
        <f>IF(N180="nulová",J180,0)</f>
        <v>0</v>
      </c>
      <c r="BJ180" s="18" t="s">
        <v>172</v>
      </c>
      <c r="BK180" s="185">
        <f>ROUND(I180*H180,2)</f>
        <v>0</v>
      </c>
      <c r="BL180" s="18" t="s">
        <v>120</v>
      </c>
      <c r="BM180" s="184" t="s">
        <v>451</v>
      </c>
    </row>
    <row r="181" s="12" customFormat="1" ht="22.8" customHeight="1">
      <c r="A181" s="12"/>
      <c r="B181" s="158"/>
      <c r="C181" s="12"/>
      <c r="D181" s="159" t="s">
        <v>73</v>
      </c>
      <c r="E181" s="169" t="s">
        <v>271</v>
      </c>
      <c r="F181" s="169" t="s">
        <v>272</v>
      </c>
      <c r="G181" s="12"/>
      <c r="H181" s="12"/>
      <c r="I181" s="161"/>
      <c r="J181" s="170">
        <f>BK181</f>
        <v>0</v>
      </c>
      <c r="K181" s="12"/>
      <c r="L181" s="158"/>
      <c r="M181" s="163"/>
      <c r="N181" s="164"/>
      <c r="O181" s="164"/>
      <c r="P181" s="165">
        <f>SUM(P182:P195)</f>
        <v>0</v>
      </c>
      <c r="Q181" s="164"/>
      <c r="R181" s="165">
        <f>SUM(R182:R195)</f>
        <v>0.27011707999999995</v>
      </c>
      <c r="S181" s="164"/>
      <c r="T181" s="166">
        <f>SUM(T182:T195)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59" t="s">
        <v>172</v>
      </c>
      <c r="AT181" s="167" t="s">
        <v>73</v>
      </c>
      <c r="AU181" s="167" t="s">
        <v>82</v>
      </c>
      <c r="AY181" s="159" t="s">
        <v>164</v>
      </c>
      <c r="BK181" s="168">
        <f>SUM(BK182:BK195)</f>
        <v>0</v>
      </c>
    </row>
    <row r="182" s="2" customFormat="1" ht="14.4" customHeight="1">
      <c r="A182" s="37"/>
      <c r="B182" s="171"/>
      <c r="C182" s="172" t="s">
        <v>287</v>
      </c>
      <c r="D182" s="172" t="s">
        <v>167</v>
      </c>
      <c r="E182" s="173" t="s">
        <v>274</v>
      </c>
      <c r="F182" s="174" t="s">
        <v>275</v>
      </c>
      <c r="G182" s="175" t="s">
        <v>276</v>
      </c>
      <c r="H182" s="176">
        <v>34.231999999999999</v>
      </c>
      <c r="I182" s="177"/>
      <c r="J182" s="178">
        <f>ROUND(I182*H182,2)</f>
        <v>0</v>
      </c>
      <c r="K182" s="179"/>
      <c r="L182" s="38"/>
      <c r="M182" s="180" t="s">
        <v>1</v>
      </c>
      <c r="N182" s="181" t="s">
        <v>40</v>
      </c>
      <c r="O182" s="76"/>
      <c r="P182" s="182">
        <f>O182*H182</f>
        <v>0</v>
      </c>
      <c r="Q182" s="182">
        <v>4.0000000000000003E-05</v>
      </c>
      <c r="R182" s="182">
        <f>Q182*H182</f>
        <v>0.0013692800000000001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120</v>
      </c>
      <c r="AT182" s="184" t="s">
        <v>167</v>
      </c>
      <c r="AU182" s="184" t="s">
        <v>172</v>
      </c>
      <c r="AY182" s="18" t="s">
        <v>164</v>
      </c>
      <c r="BE182" s="185">
        <f>IF(N182="základná",J182,0)</f>
        <v>0</v>
      </c>
      <c r="BF182" s="185">
        <f>IF(N182="znížená",J182,0)</f>
        <v>0</v>
      </c>
      <c r="BG182" s="185">
        <f>IF(N182="zákl. prenesená",J182,0)</f>
        <v>0</v>
      </c>
      <c r="BH182" s="185">
        <f>IF(N182="zníž. prenesená",J182,0)</f>
        <v>0</v>
      </c>
      <c r="BI182" s="185">
        <f>IF(N182="nulová",J182,0)</f>
        <v>0</v>
      </c>
      <c r="BJ182" s="18" t="s">
        <v>172</v>
      </c>
      <c r="BK182" s="185">
        <f>ROUND(I182*H182,2)</f>
        <v>0</v>
      </c>
      <c r="BL182" s="18" t="s">
        <v>120</v>
      </c>
      <c r="BM182" s="184" t="s">
        <v>277</v>
      </c>
    </row>
    <row r="183" s="13" customFormat="1">
      <c r="A183" s="13"/>
      <c r="B183" s="186"/>
      <c r="C183" s="13"/>
      <c r="D183" s="187" t="s">
        <v>174</v>
      </c>
      <c r="E183" s="188" t="s">
        <v>1</v>
      </c>
      <c r="F183" s="189" t="s">
        <v>452</v>
      </c>
      <c r="G183" s="13"/>
      <c r="H183" s="190">
        <v>35.246000000000002</v>
      </c>
      <c r="I183" s="191"/>
      <c r="J183" s="13"/>
      <c r="K183" s="13"/>
      <c r="L183" s="186"/>
      <c r="M183" s="192"/>
      <c r="N183" s="193"/>
      <c r="O183" s="193"/>
      <c r="P183" s="193"/>
      <c r="Q183" s="193"/>
      <c r="R183" s="193"/>
      <c r="S183" s="193"/>
      <c r="T183" s="19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174</v>
      </c>
      <c r="AU183" s="188" t="s">
        <v>172</v>
      </c>
      <c r="AV183" s="13" t="s">
        <v>172</v>
      </c>
      <c r="AW183" s="13" t="s">
        <v>30</v>
      </c>
      <c r="AX183" s="13" t="s">
        <v>74</v>
      </c>
      <c r="AY183" s="188" t="s">
        <v>164</v>
      </c>
    </row>
    <row r="184" s="13" customFormat="1">
      <c r="A184" s="13"/>
      <c r="B184" s="186"/>
      <c r="C184" s="13"/>
      <c r="D184" s="187" t="s">
        <v>174</v>
      </c>
      <c r="E184" s="188" t="s">
        <v>1</v>
      </c>
      <c r="F184" s="189" t="s">
        <v>279</v>
      </c>
      <c r="G184" s="13"/>
      <c r="H184" s="190">
        <v>0.80000000000000004</v>
      </c>
      <c r="I184" s="191"/>
      <c r="J184" s="13"/>
      <c r="K184" s="13"/>
      <c r="L184" s="186"/>
      <c r="M184" s="192"/>
      <c r="N184" s="193"/>
      <c r="O184" s="193"/>
      <c r="P184" s="193"/>
      <c r="Q184" s="193"/>
      <c r="R184" s="193"/>
      <c r="S184" s="193"/>
      <c r="T184" s="19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8" t="s">
        <v>174</v>
      </c>
      <c r="AU184" s="188" t="s">
        <v>172</v>
      </c>
      <c r="AV184" s="13" t="s">
        <v>172</v>
      </c>
      <c r="AW184" s="13" t="s">
        <v>30</v>
      </c>
      <c r="AX184" s="13" t="s">
        <v>74</v>
      </c>
      <c r="AY184" s="188" t="s">
        <v>164</v>
      </c>
    </row>
    <row r="185" s="13" customFormat="1">
      <c r="A185" s="13"/>
      <c r="B185" s="186"/>
      <c r="C185" s="13"/>
      <c r="D185" s="187" t="s">
        <v>174</v>
      </c>
      <c r="E185" s="188" t="s">
        <v>1</v>
      </c>
      <c r="F185" s="189" t="s">
        <v>280</v>
      </c>
      <c r="G185" s="13"/>
      <c r="H185" s="190">
        <v>1.5</v>
      </c>
      <c r="I185" s="191"/>
      <c r="J185" s="13"/>
      <c r="K185" s="13"/>
      <c r="L185" s="186"/>
      <c r="M185" s="192"/>
      <c r="N185" s="193"/>
      <c r="O185" s="193"/>
      <c r="P185" s="193"/>
      <c r="Q185" s="193"/>
      <c r="R185" s="193"/>
      <c r="S185" s="193"/>
      <c r="T185" s="19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8" t="s">
        <v>174</v>
      </c>
      <c r="AU185" s="188" t="s">
        <v>172</v>
      </c>
      <c r="AV185" s="13" t="s">
        <v>172</v>
      </c>
      <c r="AW185" s="13" t="s">
        <v>30</v>
      </c>
      <c r="AX185" s="13" t="s">
        <v>74</v>
      </c>
      <c r="AY185" s="188" t="s">
        <v>164</v>
      </c>
    </row>
    <row r="186" s="13" customFormat="1">
      <c r="A186" s="13"/>
      <c r="B186" s="186"/>
      <c r="C186" s="13"/>
      <c r="D186" s="187" t="s">
        <v>174</v>
      </c>
      <c r="E186" s="188" t="s">
        <v>1</v>
      </c>
      <c r="F186" s="189" t="s">
        <v>453</v>
      </c>
      <c r="G186" s="13"/>
      <c r="H186" s="190">
        <v>-3.3140000000000001</v>
      </c>
      <c r="I186" s="191"/>
      <c r="J186" s="13"/>
      <c r="K186" s="13"/>
      <c r="L186" s="186"/>
      <c r="M186" s="192"/>
      <c r="N186" s="193"/>
      <c r="O186" s="193"/>
      <c r="P186" s="193"/>
      <c r="Q186" s="193"/>
      <c r="R186" s="193"/>
      <c r="S186" s="193"/>
      <c r="T186" s="19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8" t="s">
        <v>174</v>
      </c>
      <c r="AU186" s="188" t="s">
        <v>172</v>
      </c>
      <c r="AV186" s="13" t="s">
        <v>172</v>
      </c>
      <c r="AW186" s="13" t="s">
        <v>30</v>
      </c>
      <c r="AX186" s="13" t="s">
        <v>74</v>
      </c>
      <c r="AY186" s="188" t="s">
        <v>164</v>
      </c>
    </row>
    <row r="187" s="14" customFormat="1">
      <c r="A187" s="14"/>
      <c r="B187" s="195"/>
      <c r="C187" s="14"/>
      <c r="D187" s="187" t="s">
        <v>174</v>
      </c>
      <c r="E187" s="196" t="s">
        <v>1</v>
      </c>
      <c r="F187" s="197" t="s">
        <v>176</v>
      </c>
      <c r="G187" s="14"/>
      <c r="H187" s="198">
        <v>34.231999999999999</v>
      </c>
      <c r="I187" s="199"/>
      <c r="J187" s="14"/>
      <c r="K187" s="14"/>
      <c r="L187" s="195"/>
      <c r="M187" s="200"/>
      <c r="N187" s="201"/>
      <c r="O187" s="201"/>
      <c r="P187" s="201"/>
      <c r="Q187" s="201"/>
      <c r="R187" s="201"/>
      <c r="S187" s="201"/>
      <c r="T187" s="20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6" t="s">
        <v>174</v>
      </c>
      <c r="AU187" s="196" t="s">
        <v>172</v>
      </c>
      <c r="AV187" s="14" t="s">
        <v>177</v>
      </c>
      <c r="AW187" s="14" t="s">
        <v>30</v>
      </c>
      <c r="AX187" s="14" t="s">
        <v>74</v>
      </c>
      <c r="AY187" s="196" t="s">
        <v>164</v>
      </c>
    </row>
    <row r="188" s="15" customFormat="1">
      <c r="A188" s="15"/>
      <c r="B188" s="203"/>
      <c r="C188" s="15"/>
      <c r="D188" s="187" t="s">
        <v>174</v>
      </c>
      <c r="E188" s="204" t="s">
        <v>1</v>
      </c>
      <c r="F188" s="205" t="s">
        <v>178</v>
      </c>
      <c r="G188" s="15"/>
      <c r="H188" s="206">
        <v>34.231999999999999</v>
      </c>
      <c r="I188" s="207"/>
      <c r="J188" s="15"/>
      <c r="K188" s="15"/>
      <c r="L188" s="203"/>
      <c r="M188" s="208"/>
      <c r="N188" s="209"/>
      <c r="O188" s="209"/>
      <c r="P188" s="209"/>
      <c r="Q188" s="209"/>
      <c r="R188" s="209"/>
      <c r="S188" s="209"/>
      <c r="T188" s="210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04" t="s">
        <v>174</v>
      </c>
      <c r="AU188" s="204" t="s">
        <v>172</v>
      </c>
      <c r="AV188" s="15" t="s">
        <v>171</v>
      </c>
      <c r="AW188" s="15" t="s">
        <v>30</v>
      </c>
      <c r="AX188" s="15" t="s">
        <v>82</v>
      </c>
      <c r="AY188" s="204" t="s">
        <v>164</v>
      </c>
    </row>
    <row r="189" s="2" customFormat="1" ht="14.4" customHeight="1">
      <c r="A189" s="37"/>
      <c r="B189" s="171"/>
      <c r="C189" s="211" t="s">
        <v>291</v>
      </c>
      <c r="D189" s="211" t="s">
        <v>245</v>
      </c>
      <c r="E189" s="212" t="s">
        <v>283</v>
      </c>
      <c r="F189" s="213" t="s">
        <v>454</v>
      </c>
      <c r="G189" s="214" t="s">
        <v>170</v>
      </c>
      <c r="H189" s="215">
        <v>3.492</v>
      </c>
      <c r="I189" s="216"/>
      <c r="J189" s="217">
        <f>ROUND(I189*H189,2)</f>
        <v>0</v>
      </c>
      <c r="K189" s="218"/>
      <c r="L189" s="219"/>
      <c r="M189" s="220" t="s">
        <v>1</v>
      </c>
      <c r="N189" s="221" t="s">
        <v>40</v>
      </c>
      <c r="O189" s="76"/>
      <c r="P189" s="182">
        <f>O189*H189</f>
        <v>0</v>
      </c>
      <c r="Q189" s="182">
        <v>0.0030000000000000001</v>
      </c>
      <c r="R189" s="182">
        <f>Q189*H189</f>
        <v>0.010476000000000001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248</v>
      </c>
      <c r="AT189" s="184" t="s">
        <v>245</v>
      </c>
      <c r="AU189" s="184" t="s">
        <v>172</v>
      </c>
      <c r="AY189" s="18" t="s">
        <v>164</v>
      </c>
      <c r="BE189" s="185">
        <f>IF(N189="základná",J189,0)</f>
        <v>0</v>
      </c>
      <c r="BF189" s="185">
        <f>IF(N189="znížená",J189,0)</f>
        <v>0</v>
      </c>
      <c r="BG189" s="185">
        <f>IF(N189="zákl. prenesená",J189,0)</f>
        <v>0</v>
      </c>
      <c r="BH189" s="185">
        <f>IF(N189="zníž. prenesená",J189,0)</f>
        <v>0</v>
      </c>
      <c r="BI189" s="185">
        <f>IF(N189="nulová",J189,0)</f>
        <v>0</v>
      </c>
      <c r="BJ189" s="18" t="s">
        <v>172</v>
      </c>
      <c r="BK189" s="185">
        <f>ROUND(I189*H189,2)</f>
        <v>0</v>
      </c>
      <c r="BL189" s="18" t="s">
        <v>120</v>
      </c>
      <c r="BM189" s="184" t="s">
        <v>285</v>
      </c>
    </row>
    <row r="190" s="13" customFormat="1">
      <c r="A190" s="13"/>
      <c r="B190" s="186"/>
      <c r="C190" s="13"/>
      <c r="D190" s="187" t="s">
        <v>174</v>
      </c>
      <c r="E190" s="13"/>
      <c r="F190" s="189" t="s">
        <v>455</v>
      </c>
      <c r="G190" s="13"/>
      <c r="H190" s="190">
        <v>3.492</v>
      </c>
      <c r="I190" s="191"/>
      <c r="J190" s="13"/>
      <c r="K190" s="13"/>
      <c r="L190" s="186"/>
      <c r="M190" s="192"/>
      <c r="N190" s="193"/>
      <c r="O190" s="193"/>
      <c r="P190" s="193"/>
      <c r="Q190" s="193"/>
      <c r="R190" s="193"/>
      <c r="S190" s="193"/>
      <c r="T190" s="19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8" t="s">
        <v>174</v>
      </c>
      <c r="AU190" s="188" t="s">
        <v>172</v>
      </c>
      <c r="AV190" s="13" t="s">
        <v>172</v>
      </c>
      <c r="AW190" s="13" t="s">
        <v>3</v>
      </c>
      <c r="AX190" s="13" t="s">
        <v>82</v>
      </c>
      <c r="AY190" s="188" t="s">
        <v>164</v>
      </c>
    </row>
    <row r="191" s="2" customFormat="1" ht="24.15" customHeight="1">
      <c r="A191" s="37"/>
      <c r="B191" s="171"/>
      <c r="C191" s="172" t="s">
        <v>294</v>
      </c>
      <c r="D191" s="172" t="s">
        <v>167</v>
      </c>
      <c r="E191" s="173" t="s">
        <v>288</v>
      </c>
      <c r="F191" s="174" t="s">
        <v>289</v>
      </c>
      <c r="G191" s="175" t="s">
        <v>170</v>
      </c>
      <c r="H191" s="176">
        <v>76.186000000000007</v>
      </c>
      <c r="I191" s="177"/>
      <c r="J191" s="178">
        <f>ROUND(I191*H191,2)</f>
        <v>0</v>
      </c>
      <c r="K191" s="179"/>
      <c r="L191" s="38"/>
      <c r="M191" s="180" t="s">
        <v>1</v>
      </c>
      <c r="N191" s="181" t="s">
        <v>40</v>
      </c>
      <c r="O191" s="76"/>
      <c r="P191" s="182">
        <f>O191*H191</f>
        <v>0</v>
      </c>
      <c r="Q191" s="182">
        <v>0.00029999999999999997</v>
      </c>
      <c r="R191" s="182">
        <f>Q191*H191</f>
        <v>0.022855799999999999</v>
      </c>
      <c r="S191" s="182">
        <v>0</v>
      </c>
      <c r="T191" s="18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4" t="s">
        <v>120</v>
      </c>
      <c r="AT191" s="184" t="s">
        <v>167</v>
      </c>
      <c r="AU191" s="184" t="s">
        <v>172</v>
      </c>
      <c r="AY191" s="18" t="s">
        <v>164</v>
      </c>
      <c r="BE191" s="185">
        <f>IF(N191="základná",J191,0)</f>
        <v>0</v>
      </c>
      <c r="BF191" s="185">
        <f>IF(N191="znížená",J191,0)</f>
        <v>0</v>
      </c>
      <c r="BG191" s="185">
        <f>IF(N191="zákl. prenesená",J191,0)</f>
        <v>0</v>
      </c>
      <c r="BH191" s="185">
        <f>IF(N191="zníž. prenesená",J191,0)</f>
        <v>0</v>
      </c>
      <c r="BI191" s="185">
        <f>IF(N191="nulová",J191,0)</f>
        <v>0</v>
      </c>
      <c r="BJ191" s="18" t="s">
        <v>172</v>
      </c>
      <c r="BK191" s="185">
        <f>ROUND(I191*H191,2)</f>
        <v>0</v>
      </c>
      <c r="BL191" s="18" t="s">
        <v>120</v>
      </c>
      <c r="BM191" s="184" t="s">
        <v>290</v>
      </c>
    </row>
    <row r="192" s="2" customFormat="1" ht="14.4" customHeight="1">
      <c r="A192" s="37"/>
      <c r="B192" s="171"/>
      <c r="C192" s="211" t="s">
        <v>298</v>
      </c>
      <c r="D192" s="211" t="s">
        <v>245</v>
      </c>
      <c r="E192" s="212" t="s">
        <v>283</v>
      </c>
      <c r="F192" s="213" t="s">
        <v>454</v>
      </c>
      <c r="G192" s="214" t="s">
        <v>170</v>
      </c>
      <c r="H192" s="215">
        <v>78.471999999999994</v>
      </c>
      <c r="I192" s="216"/>
      <c r="J192" s="217">
        <f>ROUND(I192*H192,2)</f>
        <v>0</v>
      </c>
      <c r="K192" s="218"/>
      <c r="L192" s="219"/>
      <c r="M192" s="220" t="s">
        <v>1</v>
      </c>
      <c r="N192" s="221" t="s">
        <v>40</v>
      </c>
      <c r="O192" s="76"/>
      <c r="P192" s="182">
        <f>O192*H192</f>
        <v>0</v>
      </c>
      <c r="Q192" s="182">
        <v>0.0030000000000000001</v>
      </c>
      <c r="R192" s="182">
        <f>Q192*H192</f>
        <v>0.23541599999999999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248</v>
      </c>
      <c r="AT192" s="184" t="s">
        <v>245</v>
      </c>
      <c r="AU192" s="184" t="s">
        <v>172</v>
      </c>
      <c r="AY192" s="18" t="s">
        <v>164</v>
      </c>
      <c r="BE192" s="185">
        <f>IF(N192="základná",J192,0)</f>
        <v>0</v>
      </c>
      <c r="BF192" s="185">
        <f>IF(N192="znížená",J192,0)</f>
        <v>0</v>
      </c>
      <c r="BG192" s="185">
        <f>IF(N192="zákl. prenesená",J192,0)</f>
        <v>0</v>
      </c>
      <c r="BH192" s="185">
        <f>IF(N192="zníž. prenesená",J192,0)</f>
        <v>0</v>
      </c>
      <c r="BI192" s="185">
        <f>IF(N192="nulová",J192,0)</f>
        <v>0</v>
      </c>
      <c r="BJ192" s="18" t="s">
        <v>172</v>
      </c>
      <c r="BK192" s="185">
        <f>ROUND(I192*H192,2)</f>
        <v>0</v>
      </c>
      <c r="BL192" s="18" t="s">
        <v>120</v>
      </c>
      <c r="BM192" s="184" t="s">
        <v>292</v>
      </c>
    </row>
    <row r="193" s="13" customFormat="1">
      <c r="A193" s="13"/>
      <c r="B193" s="186"/>
      <c r="C193" s="13"/>
      <c r="D193" s="187" t="s">
        <v>174</v>
      </c>
      <c r="E193" s="13"/>
      <c r="F193" s="189" t="s">
        <v>456</v>
      </c>
      <c r="G193" s="13"/>
      <c r="H193" s="190">
        <v>78.471999999999994</v>
      </c>
      <c r="I193" s="191"/>
      <c r="J193" s="13"/>
      <c r="K193" s="13"/>
      <c r="L193" s="186"/>
      <c r="M193" s="192"/>
      <c r="N193" s="193"/>
      <c r="O193" s="193"/>
      <c r="P193" s="193"/>
      <c r="Q193" s="193"/>
      <c r="R193" s="193"/>
      <c r="S193" s="193"/>
      <c r="T193" s="19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8" t="s">
        <v>174</v>
      </c>
      <c r="AU193" s="188" t="s">
        <v>172</v>
      </c>
      <c r="AV193" s="13" t="s">
        <v>172</v>
      </c>
      <c r="AW193" s="13" t="s">
        <v>3</v>
      </c>
      <c r="AX193" s="13" t="s">
        <v>82</v>
      </c>
      <c r="AY193" s="188" t="s">
        <v>164</v>
      </c>
    </row>
    <row r="194" s="2" customFormat="1" ht="14.4" customHeight="1">
      <c r="A194" s="37"/>
      <c r="B194" s="171"/>
      <c r="C194" s="172" t="s">
        <v>304</v>
      </c>
      <c r="D194" s="172" t="s">
        <v>167</v>
      </c>
      <c r="E194" s="173" t="s">
        <v>295</v>
      </c>
      <c r="F194" s="174" t="s">
        <v>296</v>
      </c>
      <c r="G194" s="175" t="s">
        <v>170</v>
      </c>
      <c r="H194" s="176">
        <v>76.186000000000007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40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120</v>
      </c>
      <c r="AT194" s="184" t="s">
        <v>167</v>
      </c>
      <c r="AU194" s="184" t="s">
        <v>172</v>
      </c>
      <c r="AY194" s="18" t="s">
        <v>164</v>
      </c>
      <c r="BE194" s="185">
        <f>IF(N194="základná",J194,0)</f>
        <v>0</v>
      </c>
      <c r="BF194" s="185">
        <f>IF(N194="znížená",J194,0)</f>
        <v>0</v>
      </c>
      <c r="BG194" s="185">
        <f>IF(N194="zákl. prenesená",J194,0)</f>
        <v>0</v>
      </c>
      <c r="BH194" s="185">
        <f>IF(N194="zníž. prenesená",J194,0)</f>
        <v>0</v>
      </c>
      <c r="BI194" s="185">
        <f>IF(N194="nulová",J194,0)</f>
        <v>0</v>
      </c>
      <c r="BJ194" s="18" t="s">
        <v>172</v>
      </c>
      <c r="BK194" s="185">
        <f>ROUND(I194*H194,2)</f>
        <v>0</v>
      </c>
      <c r="BL194" s="18" t="s">
        <v>120</v>
      </c>
      <c r="BM194" s="184" t="s">
        <v>297</v>
      </c>
    </row>
    <row r="195" s="2" customFormat="1" ht="24.15" customHeight="1">
      <c r="A195" s="37"/>
      <c r="B195" s="171"/>
      <c r="C195" s="172" t="s">
        <v>308</v>
      </c>
      <c r="D195" s="172" t="s">
        <v>167</v>
      </c>
      <c r="E195" s="173" t="s">
        <v>299</v>
      </c>
      <c r="F195" s="174" t="s">
        <v>300</v>
      </c>
      <c r="G195" s="175" t="s">
        <v>194</v>
      </c>
      <c r="H195" s="176">
        <v>0.27000000000000002</v>
      </c>
      <c r="I195" s="177"/>
      <c r="J195" s="178">
        <f>ROUND(I195*H195,2)</f>
        <v>0</v>
      </c>
      <c r="K195" s="179"/>
      <c r="L195" s="38"/>
      <c r="M195" s="180" t="s">
        <v>1</v>
      </c>
      <c r="N195" s="181" t="s">
        <v>40</v>
      </c>
      <c r="O195" s="76"/>
      <c r="P195" s="182">
        <f>O195*H195</f>
        <v>0</v>
      </c>
      <c r="Q195" s="182">
        <v>0</v>
      </c>
      <c r="R195" s="182">
        <f>Q195*H195</f>
        <v>0</v>
      </c>
      <c r="S195" s="182">
        <v>0</v>
      </c>
      <c r="T195" s="18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4" t="s">
        <v>120</v>
      </c>
      <c r="AT195" s="184" t="s">
        <v>167</v>
      </c>
      <c r="AU195" s="184" t="s">
        <v>172</v>
      </c>
      <c r="AY195" s="18" t="s">
        <v>164</v>
      </c>
      <c r="BE195" s="185">
        <f>IF(N195="základná",J195,0)</f>
        <v>0</v>
      </c>
      <c r="BF195" s="185">
        <f>IF(N195="znížená",J195,0)</f>
        <v>0</v>
      </c>
      <c r="BG195" s="185">
        <f>IF(N195="zákl. prenesená",J195,0)</f>
        <v>0</v>
      </c>
      <c r="BH195" s="185">
        <f>IF(N195="zníž. prenesená",J195,0)</f>
        <v>0</v>
      </c>
      <c r="BI195" s="185">
        <f>IF(N195="nulová",J195,0)</f>
        <v>0</v>
      </c>
      <c r="BJ195" s="18" t="s">
        <v>172</v>
      </c>
      <c r="BK195" s="185">
        <f>ROUND(I195*H195,2)</f>
        <v>0</v>
      </c>
      <c r="BL195" s="18" t="s">
        <v>120</v>
      </c>
      <c r="BM195" s="184" t="s">
        <v>301</v>
      </c>
    </row>
    <row r="196" s="12" customFormat="1" ht="22.8" customHeight="1">
      <c r="A196" s="12"/>
      <c r="B196" s="158"/>
      <c r="C196" s="12"/>
      <c r="D196" s="159" t="s">
        <v>73</v>
      </c>
      <c r="E196" s="169" t="s">
        <v>302</v>
      </c>
      <c r="F196" s="169" t="s">
        <v>303</v>
      </c>
      <c r="G196" s="12"/>
      <c r="H196" s="12"/>
      <c r="I196" s="161"/>
      <c r="J196" s="170">
        <f>BK196</f>
        <v>0</v>
      </c>
      <c r="K196" s="12"/>
      <c r="L196" s="158"/>
      <c r="M196" s="163"/>
      <c r="N196" s="164"/>
      <c r="O196" s="164"/>
      <c r="P196" s="165">
        <f>SUM(P197:P203)</f>
        <v>0</v>
      </c>
      <c r="Q196" s="164"/>
      <c r="R196" s="165">
        <f>SUM(R197:R203)</f>
        <v>0.028436400000000001</v>
      </c>
      <c r="S196" s="164"/>
      <c r="T196" s="166">
        <f>SUM(T197:T203)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59" t="s">
        <v>172</v>
      </c>
      <c r="AT196" s="167" t="s">
        <v>73</v>
      </c>
      <c r="AU196" s="167" t="s">
        <v>82</v>
      </c>
      <c r="AY196" s="159" t="s">
        <v>164</v>
      </c>
      <c r="BK196" s="168">
        <f>SUM(BK197:BK203)</f>
        <v>0</v>
      </c>
    </row>
    <row r="197" s="2" customFormat="1" ht="24.15" customHeight="1">
      <c r="A197" s="37"/>
      <c r="B197" s="171"/>
      <c r="C197" s="172" t="s">
        <v>248</v>
      </c>
      <c r="D197" s="172" t="s">
        <v>167</v>
      </c>
      <c r="E197" s="173" t="s">
        <v>305</v>
      </c>
      <c r="F197" s="174" t="s">
        <v>306</v>
      </c>
      <c r="G197" s="175" t="s">
        <v>170</v>
      </c>
      <c r="H197" s="176">
        <v>1.8</v>
      </c>
      <c r="I197" s="177"/>
      <c r="J197" s="178">
        <f>ROUND(I197*H197,2)</f>
        <v>0</v>
      </c>
      <c r="K197" s="179"/>
      <c r="L197" s="38"/>
      <c r="M197" s="180" t="s">
        <v>1</v>
      </c>
      <c r="N197" s="181" t="s">
        <v>40</v>
      </c>
      <c r="O197" s="76"/>
      <c r="P197" s="182">
        <f>O197*H197</f>
        <v>0</v>
      </c>
      <c r="Q197" s="182">
        <v>0.00315</v>
      </c>
      <c r="R197" s="182">
        <f>Q197*H197</f>
        <v>0.0056700000000000006</v>
      </c>
      <c r="S197" s="182">
        <v>0</v>
      </c>
      <c r="T197" s="18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4" t="s">
        <v>120</v>
      </c>
      <c r="AT197" s="184" t="s">
        <v>167</v>
      </c>
      <c r="AU197" s="184" t="s">
        <v>172</v>
      </c>
      <c r="AY197" s="18" t="s">
        <v>164</v>
      </c>
      <c r="BE197" s="185">
        <f>IF(N197="základná",J197,0)</f>
        <v>0</v>
      </c>
      <c r="BF197" s="185">
        <f>IF(N197="znížená",J197,0)</f>
        <v>0</v>
      </c>
      <c r="BG197" s="185">
        <f>IF(N197="zákl. prenesená",J197,0)</f>
        <v>0</v>
      </c>
      <c r="BH197" s="185">
        <f>IF(N197="zníž. prenesená",J197,0)</f>
        <v>0</v>
      </c>
      <c r="BI197" s="185">
        <f>IF(N197="nulová",J197,0)</f>
        <v>0</v>
      </c>
      <c r="BJ197" s="18" t="s">
        <v>172</v>
      </c>
      <c r="BK197" s="185">
        <f>ROUND(I197*H197,2)</f>
        <v>0</v>
      </c>
      <c r="BL197" s="18" t="s">
        <v>120</v>
      </c>
      <c r="BM197" s="184" t="s">
        <v>307</v>
      </c>
    </row>
    <row r="198" s="13" customFormat="1">
      <c r="A198" s="13"/>
      <c r="B198" s="186"/>
      <c r="C198" s="13"/>
      <c r="D198" s="187" t="s">
        <v>174</v>
      </c>
      <c r="E198" s="188" t="s">
        <v>1</v>
      </c>
      <c r="F198" s="189" t="s">
        <v>371</v>
      </c>
      <c r="G198" s="13"/>
      <c r="H198" s="190">
        <v>1.8</v>
      </c>
      <c r="I198" s="191"/>
      <c r="J198" s="13"/>
      <c r="K198" s="13"/>
      <c r="L198" s="186"/>
      <c r="M198" s="192"/>
      <c r="N198" s="193"/>
      <c r="O198" s="193"/>
      <c r="P198" s="193"/>
      <c r="Q198" s="193"/>
      <c r="R198" s="193"/>
      <c r="S198" s="193"/>
      <c r="T198" s="19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8" t="s">
        <v>174</v>
      </c>
      <c r="AU198" s="188" t="s">
        <v>172</v>
      </c>
      <c r="AV198" s="13" t="s">
        <v>172</v>
      </c>
      <c r="AW198" s="13" t="s">
        <v>30</v>
      </c>
      <c r="AX198" s="13" t="s">
        <v>74</v>
      </c>
      <c r="AY198" s="188" t="s">
        <v>164</v>
      </c>
    </row>
    <row r="199" s="14" customFormat="1">
      <c r="A199" s="14"/>
      <c r="B199" s="195"/>
      <c r="C199" s="14"/>
      <c r="D199" s="187" t="s">
        <v>174</v>
      </c>
      <c r="E199" s="196" t="s">
        <v>1</v>
      </c>
      <c r="F199" s="197" t="s">
        <v>176</v>
      </c>
      <c r="G199" s="14"/>
      <c r="H199" s="198">
        <v>1.8</v>
      </c>
      <c r="I199" s="199"/>
      <c r="J199" s="14"/>
      <c r="K199" s="14"/>
      <c r="L199" s="195"/>
      <c r="M199" s="200"/>
      <c r="N199" s="201"/>
      <c r="O199" s="201"/>
      <c r="P199" s="201"/>
      <c r="Q199" s="201"/>
      <c r="R199" s="201"/>
      <c r="S199" s="201"/>
      <c r="T199" s="20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6" t="s">
        <v>174</v>
      </c>
      <c r="AU199" s="196" t="s">
        <v>172</v>
      </c>
      <c r="AV199" s="14" t="s">
        <v>177</v>
      </c>
      <c r="AW199" s="14" t="s">
        <v>30</v>
      </c>
      <c r="AX199" s="14" t="s">
        <v>74</v>
      </c>
      <c r="AY199" s="196" t="s">
        <v>164</v>
      </c>
    </row>
    <row r="200" s="15" customFormat="1">
      <c r="A200" s="15"/>
      <c r="B200" s="203"/>
      <c r="C200" s="15"/>
      <c r="D200" s="187" t="s">
        <v>174</v>
      </c>
      <c r="E200" s="204" t="s">
        <v>1</v>
      </c>
      <c r="F200" s="205" t="s">
        <v>178</v>
      </c>
      <c r="G200" s="15"/>
      <c r="H200" s="206">
        <v>1.8</v>
      </c>
      <c r="I200" s="207"/>
      <c r="J200" s="15"/>
      <c r="K200" s="15"/>
      <c r="L200" s="203"/>
      <c r="M200" s="208"/>
      <c r="N200" s="209"/>
      <c r="O200" s="209"/>
      <c r="P200" s="209"/>
      <c r="Q200" s="209"/>
      <c r="R200" s="209"/>
      <c r="S200" s="209"/>
      <c r="T200" s="210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04" t="s">
        <v>174</v>
      </c>
      <c r="AU200" s="204" t="s">
        <v>172</v>
      </c>
      <c r="AV200" s="15" t="s">
        <v>171</v>
      </c>
      <c r="AW200" s="15" t="s">
        <v>30</v>
      </c>
      <c r="AX200" s="15" t="s">
        <v>82</v>
      </c>
      <c r="AY200" s="204" t="s">
        <v>164</v>
      </c>
    </row>
    <row r="201" s="2" customFormat="1" ht="24.15" customHeight="1">
      <c r="A201" s="37"/>
      <c r="B201" s="171"/>
      <c r="C201" s="211" t="s">
        <v>318</v>
      </c>
      <c r="D201" s="211" t="s">
        <v>245</v>
      </c>
      <c r="E201" s="212" t="s">
        <v>309</v>
      </c>
      <c r="F201" s="213" t="s">
        <v>310</v>
      </c>
      <c r="G201" s="214" t="s">
        <v>170</v>
      </c>
      <c r="H201" s="215">
        <v>1.8360000000000001</v>
      </c>
      <c r="I201" s="216"/>
      <c r="J201" s="217">
        <f>ROUND(I201*H201,2)</f>
        <v>0</v>
      </c>
      <c r="K201" s="218"/>
      <c r="L201" s="219"/>
      <c r="M201" s="220" t="s">
        <v>1</v>
      </c>
      <c r="N201" s="221" t="s">
        <v>40</v>
      </c>
      <c r="O201" s="76"/>
      <c r="P201" s="182">
        <f>O201*H201</f>
        <v>0</v>
      </c>
      <c r="Q201" s="182">
        <v>0.0124</v>
      </c>
      <c r="R201" s="182">
        <f>Q201*H201</f>
        <v>0.022766399999999999</v>
      </c>
      <c r="S201" s="182">
        <v>0</v>
      </c>
      <c r="T201" s="18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4" t="s">
        <v>248</v>
      </c>
      <c r="AT201" s="184" t="s">
        <v>245</v>
      </c>
      <c r="AU201" s="184" t="s">
        <v>172</v>
      </c>
      <c r="AY201" s="18" t="s">
        <v>164</v>
      </c>
      <c r="BE201" s="185">
        <f>IF(N201="základná",J201,0)</f>
        <v>0</v>
      </c>
      <c r="BF201" s="185">
        <f>IF(N201="znížená",J201,0)</f>
        <v>0</v>
      </c>
      <c r="BG201" s="185">
        <f>IF(N201="zákl. prenesená",J201,0)</f>
        <v>0</v>
      </c>
      <c r="BH201" s="185">
        <f>IF(N201="zníž. prenesená",J201,0)</f>
        <v>0</v>
      </c>
      <c r="BI201" s="185">
        <f>IF(N201="nulová",J201,0)</f>
        <v>0</v>
      </c>
      <c r="BJ201" s="18" t="s">
        <v>172</v>
      </c>
      <c r="BK201" s="185">
        <f>ROUND(I201*H201,2)</f>
        <v>0</v>
      </c>
      <c r="BL201" s="18" t="s">
        <v>120</v>
      </c>
      <c r="BM201" s="184" t="s">
        <v>311</v>
      </c>
    </row>
    <row r="202" s="13" customFormat="1">
      <c r="A202" s="13"/>
      <c r="B202" s="186"/>
      <c r="C202" s="13"/>
      <c r="D202" s="187" t="s">
        <v>174</v>
      </c>
      <c r="E202" s="13"/>
      <c r="F202" s="189" t="s">
        <v>390</v>
      </c>
      <c r="G202" s="13"/>
      <c r="H202" s="190">
        <v>1.8360000000000001</v>
      </c>
      <c r="I202" s="191"/>
      <c r="J202" s="13"/>
      <c r="K202" s="13"/>
      <c r="L202" s="186"/>
      <c r="M202" s="192"/>
      <c r="N202" s="193"/>
      <c r="O202" s="193"/>
      <c r="P202" s="193"/>
      <c r="Q202" s="193"/>
      <c r="R202" s="193"/>
      <c r="S202" s="193"/>
      <c r="T202" s="19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8" t="s">
        <v>174</v>
      </c>
      <c r="AU202" s="188" t="s">
        <v>172</v>
      </c>
      <c r="AV202" s="13" t="s">
        <v>172</v>
      </c>
      <c r="AW202" s="13" t="s">
        <v>3</v>
      </c>
      <c r="AX202" s="13" t="s">
        <v>82</v>
      </c>
      <c r="AY202" s="188" t="s">
        <v>164</v>
      </c>
    </row>
    <row r="203" s="2" customFormat="1" ht="24.15" customHeight="1">
      <c r="A203" s="37"/>
      <c r="B203" s="171"/>
      <c r="C203" s="172" t="s">
        <v>326</v>
      </c>
      <c r="D203" s="172" t="s">
        <v>167</v>
      </c>
      <c r="E203" s="173" t="s">
        <v>313</v>
      </c>
      <c r="F203" s="174" t="s">
        <v>314</v>
      </c>
      <c r="G203" s="175" t="s">
        <v>194</v>
      </c>
      <c r="H203" s="176">
        <v>0.028000000000000001</v>
      </c>
      <c r="I203" s="177"/>
      <c r="J203" s="178">
        <f>ROUND(I203*H203,2)</f>
        <v>0</v>
      </c>
      <c r="K203" s="179"/>
      <c r="L203" s="38"/>
      <c r="M203" s="180" t="s">
        <v>1</v>
      </c>
      <c r="N203" s="181" t="s">
        <v>40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120</v>
      </c>
      <c r="AT203" s="184" t="s">
        <v>167</v>
      </c>
      <c r="AU203" s="184" t="s">
        <v>172</v>
      </c>
      <c r="AY203" s="18" t="s">
        <v>164</v>
      </c>
      <c r="BE203" s="185">
        <f>IF(N203="základná",J203,0)</f>
        <v>0</v>
      </c>
      <c r="BF203" s="185">
        <f>IF(N203="znížená",J203,0)</f>
        <v>0</v>
      </c>
      <c r="BG203" s="185">
        <f>IF(N203="zákl. prenesená",J203,0)</f>
        <v>0</v>
      </c>
      <c r="BH203" s="185">
        <f>IF(N203="zníž. prenesená",J203,0)</f>
        <v>0</v>
      </c>
      <c r="BI203" s="185">
        <f>IF(N203="nulová",J203,0)</f>
        <v>0</v>
      </c>
      <c r="BJ203" s="18" t="s">
        <v>172</v>
      </c>
      <c r="BK203" s="185">
        <f>ROUND(I203*H203,2)</f>
        <v>0</v>
      </c>
      <c r="BL203" s="18" t="s">
        <v>120</v>
      </c>
      <c r="BM203" s="184" t="s">
        <v>315</v>
      </c>
    </row>
    <row r="204" s="12" customFormat="1" ht="22.8" customHeight="1">
      <c r="A204" s="12"/>
      <c r="B204" s="158"/>
      <c r="C204" s="12"/>
      <c r="D204" s="159" t="s">
        <v>73</v>
      </c>
      <c r="E204" s="169" t="s">
        <v>316</v>
      </c>
      <c r="F204" s="169" t="s">
        <v>317</v>
      </c>
      <c r="G204" s="12"/>
      <c r="H204" s="12"/>
      <c r="I204" s="161"/>
      <c r="J204" s="170">
        <f>BK204</f>
        <v>0</v>
      </c>
      <c r="K204" s="12"/>
      <c r="L204" s="158"/>
      <c r="M204" s="163"/>
      <c r="N204" s="164"/>
      <c r="O204" s="164"/>
      <c r="P204" s="165">
        <f>SUM(P205:P231)</f>
        <v>0</v>
      </c>
      <c r="Q204" s="164"/>
      <c r="R204" s="165">
        <f>SUM(R205:R231)</f>
        <v>0.073979099999999992</v>
      </c>
      <c r="S204" s="164"/>
      <c r="T204" s="166">
        <f>SUM(T205:T231)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59" t="s">
        <v>172</v>
      </c>
      <c r="AT204" s="167" t="s">
        <v>73</v>
      </c>
      <c r="AU204" s="167" t="s">
        <v>82</v>
      </c>
      <c r="AY204" s="159" t="s">
        <v>164</v>
      </c>
      <c r="BK204" s="168">
        <f>SUM(BK205:BK231)</f>
        <v>0</v>
      </c>
    </row>
    <row r="205" s="2" customFormat="1" ht="24.15" customHeight="1">
      <c r="A205" s="37"/>
      <c r="B205" s="171"/>
      <c r="C205" s="172" t="s">
        <v>334</v>
      </c>
      <c r="D205" s="172" t="s">
        <v>167</v>
      </c>
      <c r="E205" s="173" t="s">
        <v>319</v>
      </c>
      <c r="F205" s="174" t="s">
        <v>320</v>
      </c>
      <c r="G205" s="175" t="s">
        <v>170</v>
      </c>
      <c r="H205" s="176">
        <v>16.129999999999999</v>
      </c>
      <c r="I205" s="177"/>
      <c r="J205" s="178">
        <f>ROUND(I205*H205,2)</f>
        <v>0</v>
      </c>
      <c r="K205" s="179"/>
      <c r="L205" s="38"/>
      <c r="M205" s="180" t="s">
        <v>1</v>
      </c>
      <c r="N205" s="181" t="s">
        <v>40</v>
      </c>
      <c r="O205" s="76"/>
      <c r="P205" s="182">
        <f>O205*H205</f>
        <v>0</v>
      </c>
      <c r="Q205" s="182">
        <v>0.00016000000000000001</v>
      </c>
      <c r="R205" s="182">
        <f>Q205*H205</f>
        <v>0.0025807999999999998</v>
      </c>
      <c r="S205" s="182">
        <v>0</v>
      </c>
      <c r="T205" s="18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120</v>
      </c>
      <c r="AT205" s="184" t="s">
        <v>167</v>
      </c>
      <c r="AU205" s="184" t="s">
        <v>172</v>
      </c>
      <c r="AY205" s="18" t="s">
        <v>164</v>
      </c>
      <c r="BE205" s="185">
        <f>IF(N205="základná",J205,0)</f>
        <v>0</v>
      </c>
      <c r="BF205" s="185">
        <f>IF(N205="znížená",J205,0)</f>
        <v>0</v>
      </c>
      <c r="BG205" s="185">
        <f>IF(N205="zákl. prenesená",J205,0)</f>
        <v>0</v>
      </c>
      <c r="BH205" s="185">
        <f>IF(N205="zníž. prenesená",J205,0)</f>
        <v>0</v>
      </c>
      <c r="BI205" s="185">
        <f>IF(N205="nulová",J205,0)</f>
        <v>0</v>
      </c>
      <c r="BJ205" s="18" t="s">
        <v>172</v>
      </c>
      <c r="BK205" s="185">
        <f>ROUND(I205*H205,2)</f>
        <v>0</v>
      </c>
      <c r="BL205" s="18" t="s">
        <v>120</v>
      </c>
      <c r="BM205" s="184" t="s">
        <v>321</v>
      </c>
    </row>
    <row r="206" s="13" customFormat="1">
      <c r="A206" s="13"/>
      <c r="B206" s="186"/>
      <c r="C206" s="13"/>
      <c r="D206" s="187" t="s">
        <v>174</v>
      </c>
      <c r="E206" s="188" t="s">
        <v>1</v>
      </c>
      <c r="F206" s="189" t="s">
        <v>450</v>
      </c>
      <c r="G206" s="13"/>
      <c r="H206" s="190">
        <v>14.880000000000001</v>
      </c>
      <c r="I206" s="191"/>
      <c r="J206" s="13"/>
      <c r="K206" s="13"/>
      <c r="L206" s="186"/>
      <c r="M206" s="192"/>
      <c r="N206" s="193"/>
      <c r="O206" s="193"/>
      <c r="P206" s="193"/>
      <c r="Q206" s="193"/>
      <c r="R206" s="193"/>
      <c r="S206" s="193"/>
      <c r="T206" s="19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8" t="s">
        <v>174</v>
      </c>
      <c r="AU206" s="188" t="s">
        <v>172</v>
      </c>
      <c r="AV206" s="13" t="s">
        <v>172</v>
      </c>
      <c r="AW206" s="13" t="s">
        <v>30</v>
      </c>
      <c r="AX206" s="13" t="s">
        <v>74</v>
      </c>
      <c r="AY206" s="188" t="s">
        <v>164</v>
      </c>
    </row>
    <row r="207" s="14" customFormat="1">
      <c r="A207" s="14"/>
      <c r="B207" s="195"/>
      <c r="C207" s="14"/>
      <c r="D207" s="187" t="s">
        <v>174</v>
      </c>
      <c r="E207" s="196" t="s">
        <v>1</v>
      </c>
      <c r="F207" s="197" t="s">
        <v>323</v>
      </c>
      <c r="G207" s="14"/>
      <c r="H207" s="198">
        <v>14.880000000000001</v>
      </c>
      <c r="I207" s="199"/>
      <c r="J207" s="14"/>
      <c r="K207" s="14"/>
      <c r="L207" s="195"/>
      <c r="M207" s="200"/>
      <c r="N207" s="201"/>
      <c r="O207" s="201"/>
      <c r="P207" s="201"/>
      <c r="Q207" s="201"/>
      <c r="R207" s="201"/>
      <c r="S207" s="201"/>
      <c r="T207" s="20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6" t="s">
        <v>174</v>
      </c>
      <c r="AU207" s="196" t="s">
        <v>172</v>
      </c>
      <c r="AV207" s="14" t="s">
        <v>177</v>
      </c>
      <c r="AW207" s="14" t="s">
        <v>30</v>
      </c>
      <c r="AX207" s="14" t="s">
        <v>74</v>
      </c>
      <c r="AY207" s="196" t="s">
        <v>164</v>
      </c>
    </row>
    <row r="208" s="13" customFormat="1">
      <c r="A208" s="13"/>
      <c r="B208" s="186"/>
      <c r="C208" s="13"/>
      <c r="D208" s="187" t="s">
        <v>174</v>
      </c>
      <c r="E208" s="188" t="s">
        <v>1</v>
      </c>
      <c r="F208" s="189" t="s">
        <v>324</v>
      </c>
      <c r="G208" s="13"/>
      <c r="H208" s="190">
        <v>1.25</v>
      </c>
      <c r="I208" s="191"/>
      <c r="J208" s="13"/>
      <c r="K208" s="13"/>
      <c r="L208" s="186"/>
      <c r="M208" s="192"/>
      <c r="N208" s="193"/>
      <c r="O208" s="193"/>
      <c r="P208" s="193"/>
      <c r="Q208" s="193"/>
      <c r="R208" s="193"/>
      <c r="S208" s="193"/>
      <c r="T208" s="19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8" t="s">
        <v>174</v>
      </c>
      <c r="AU208" s="188" t="s">
        <v>172</v>
      </c>
      <c r="AV208" s="13" t="s">
        <v>172</v>
      </c>
      <c r="AW208" s="13" t="s">
        <v>30</v>
      </c>
      <c r="AX208" s="13" t="s">
        <v>74</v>
      </c>
      <c r="AY208" s="188" t="s">
        <v>164</v>
      </c>
    </row>
    <row r="209" s="14" customFormat="1">
      <c r="A209" s="14"/>
      <c r="B209" s="195"/>
      <c r="C209" s="14"/>
      <c r="D209" s="187" t="s">
        <v>174</v>
      </c>
      <c r="E209" s="196" t="s">
        <v>1</v>
      </c>
      <c r="F209" s="197" t="s">
        <v>325</v>
      </c>
      <c r="G209" s="14"/>
      <c r="H209" s="198">
        <v>1.25</v>
      </c>
      <c r="I209" s="199"/>
      <c r="J209" s="14"/>
      <c r="K209" s="14"/>
      <c r="L209" s="195"/>
      <c r="M209" s="200"/>
      <c r="N209" s="201"/>
      <c r="O209" s="201"/>
      <c r="P209" s="201"/>
      <c r="Q209" s="201"/>
      <c r="R209" s="201"/>
      <c r="S209" s="201"/>
      <c r="T209" s="20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96" t="s">
        <v>174</v>
      </c>
      <c r="AU209" s="196" t="s">
        <v>172</v>
      </c>
      <c r="AV209" s="14" t="s">
        <v>177</v>
      </c>
      <c r="AW209" s="14" t="s">
        <v>30</v>
      </c>
      <c r="AX209" s="14" t="s">
        <v>74</v>
      </c>
      <c r="AY209" s="196" t="s">
        <v>164</v>
      </c>
    </row>
    <row r="210" s="15" customFormat="1">
      <c r="A210" s="15"/>
      <c r="B210" s="203"/>
      <c r="C210" s="15"/>
      <c r="D210" s="187" t="s">
        <v>174</v>
      </c>
      <c r="E210" s="204" t="s">
        <v>1</v>
      </c>
      <c r="F210" s="205" t="s">
        <v>178</v>
      </c>
      <c r="G210" s="15"/>
      <c r="H210" s="206">
        <v>16.130000000000003</v>
      </c>
      <c r="I210" s="207"/>
      <c r="J210" s="15"/>
      <c r="K210" s="15"/>
      <c r="L210" s="203"/>
      <c r="M210" s="208"/>
      <c r="N210" s="209"/>
      <c r="O210" s="209"/>
      <c r="P210" s="209"/>
      <c r="Q210" s="209"/>
      <c r="R210" s="209"/>
      <c r="S210" s="209"/>
      <c r="T210" s="210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04" t="s">
        <v>174</v>
      </c>
      <c r="AU210" s="204" t="s">
        <v>172</v>
      </c>
      <c r="AV210" s="15" t="s">
        <v>171</v>
      </c>
      <c r="AW210" s="15" t="s">
        <v>30</v>
      </c>
      <c r="AX210" s="15" t="s">
        <v>82</v>
      </c>
      <c r="AY210" s="204" t="s">
        <v>164</v>
      </c>
    </row>
    <row r="211" s="2" customFormat="1" ht="24.15" customHeight="1">
      <c r="A211" s="37"/>
      <c r="B211" s="171"/>
      <c r="C211" s="172" t="s">
        <v>338</v>
      </c>
      <c r="D211" s="172" t="s">
        <v>167</v>
      </c>
      <c r="E211" s="173" t="s">
        <v>327</v>
      </c>
      <c r="F211" s="174" t="s">
        <v>391</v>
      </c>
      <c r="G211" s="175" t="s">
        <v>170</v>
      </c>
      <c r="H211" s="176">
        <v>39.704000000000001</v>
      </c>
      <c r="I211" s="177"/>
      <c r="J211" s="178">
        <f>ROUND(I211*H211,2)</f>
        <v>0</v>
      </c>
      <c r="K211" s="179"/>
      <c r="L211" s="38"/>
      <c r="M211" s="180" t="s">
        <v>1</v>
      </c>
      <c r="N211" s="181" t="s">
        <v>40</v>
      </c>
      <c r="O211" s="76"/>
      <c r="P211" s="182">
        <f>O211*H211</f>
        <v>0</v>
      </c>
      <c r="Q211" s="182">
        <v>0.00040000000000000002</v>
      </c>
      <c r="R211" s="182">
        <f>Q211*H211</f>
        <v>0.015881600000000003</v>
      </c>
      <c r="S211" s="182">
        <v>0</v>
      </c>
      <c r="T211" s="18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4" t="s">
        <v>120</v>
      </c>
      <c r="AT211" s="184" t="s">
        <v>167</v>
      </c>
      <c r="AU211" s="184" t="s">
        <v>172</v>
      </c>
      <c r="AY211" s="18" t="s">
        <v>164</v>
      </c>
      <c r="BE211" s="185">
        <f>IF(N211="základná",J211,0)</f>
        <v>0</v>
      </c>
      <c r="BF211" s="185">
        <f>IF(N211="znížená",J211,0)</f>
        <v>0</v>
      </c>
      <c r="BG211" s="185">
        <f>IF(N211="zákl. prenesená",J211,0)</f>
        <v>0</v>
      </c>
      <c r="BH211" s="185">
        <f>IF(N211="zníž. prenesená",J211,0)</f>
        <v>0</v>
      </c>
      <c r="BI211" s="185">
        <f>IF(N211="nulová",J211,0)</f>
        <v>0</v>
      </c>
      <c r="BJ211" s="18" t="s">
        <v>172</v>
      </c>
      <c r="BK211" s="185">
        <f>ROUND(I211*H211,2)</f>
        <v>0</v>
      </c>
      <c r="BL211" s="18" t="s">
        <v>120</v>
      </c>
      <c r="BM211" s="184" t="s">
        <v>329</v>
      </c>
    </row>
    <row r="212" s="13" customFormat="1">
      <c r="A212" s="13"/>
      <c r="B212" s="186"/>
      <c r="C212" s="13"/>
      <c r="D212" s="187" t="s">
        <v>174</v>
      </c>
      <c r="E212" s="188" t="s">
        <v>1</v>
      </c>
      <c r="F212" s="189" t="s">
        <v>457</v>
      </c>
      <c r="G212" s="13"/>
      <c r="H212" s="190">
        <v>43</v>
      </c>
      <c r="I212" s="191"/>
      <c r="J212" s="13"/>
      <c r="K212" s="13"/>
      <c r="L212" s="186"/>
      <c r="M212" s="192"/>
      <c r="N212" s="193"/>
      <c r="O212" s="193"/>
      <c r="P212" s="193"/>
      <c r="Q212" s="193"/>
      <c r="R212" s="193"/>
      <c r="S212" s="193"/>
      <c r="T212" s="19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8" t="s">
        <v>174</v>
      </c>
      <c r="AU212" s="188" t="s">
        <v>172</v>
      </c>
      <c r="AV212" s="13" t="s">
        <v>172</v>
      </c>
      <c r="AW212" s="13" t="s">
        <v>30</v>
      </c>
      <c r="AX212" s="13" t="s">
        <v>74</v>
      </c>
      <c r="AY212" s="188" t="s">
        <v>164</v>
      </c>
    </row>
    <row r="213" s="13" customFormat="1">
      <c r="A213" s="13"/>
      <c r="B213" s="186"/>
      <c r="C213" s="13"/>
      <c r="D213" s="187" t="s">
        <v>174</v>
      </c>
      <c r="E213" s="188" t="s">
        <v>1</v>
      </c>
      <c r="F213" s="189" t="s">
        <v>458</v>
      </c>
      <c r="G213" s="13"/>
      <c r="H213" s="190">
        <v>-5.0039999999999996</v>
      </c>
      <c r="I213" s="191"/>
      <c r="J213" s="13"/>
      <c r="K213" s="13"/>
      <c r="L213" s="186"/>
      <c r="M213" s="192"/>
      <c r="N213" s="193"/>
      <c r="O213" s="193"/>
      <c r="P213" s="193"/>
      <c r="Q213" s="193"/>
      <c r="R213" s="193"/>
      <c r="S213" s="193"/>
      <c r="T213" s="19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8" t="s">
        <v>174</v>
      </c>
      <c r="AU213" s="188" t="s">
        <v>172</v>
      </c>
      <c r="AV213" s="13" t="s">
        <v>172</v>
      </c>
      <c r="AW213" s="13" t="s">
        <v>30</v>
      </c>
      <c r="AX213" s="13" t="s">
        <v>74</v>
      </c>
      <c r="AY213" s="188" t="s">
        <v>164</v>
      </c>
    </row>
    <row r="214" s="13" customFormat="1">
      <c r="A214" s="13"/>
      <c r="B214" s="186"/>
      <c r="C214" s="13"/>
      <c r="D214" s="187" t="s">
        <v>174</v>
      </c>
      <c r="E214" s="188" t="s">
        <v>1</v>
      </c>
      <c r="F214" s="189" t="s">
        <v>394</v>
      </c>
      <c r="G214" s="13"/>
      <c r="H214" s="190">
        <v>-1.0980000000000001</v>
      </c>
      <c r="I214" s="191"/>
      <c r="J214" s="13"/>
      <c r="K214" s="13"/>
      <c r="L214" s="186"/>
      <c r="M214" s="192"/>
      <c r="N214" s="193"/>
      <c r="O214" s="193"/>
      <c r="P214" s="193"/>
      <c r="Q214" s="193"/>
      <c r="R214" s="193"/>
      <c r="S214" s="193"/>
      <c r="T214" s="19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8" t="s">
        <v>174</v>
      </c>
      <c r="AU214" s="188" t="s">
        <v>172</v>
      </c>
      <c r="AV214" s="13" t="s">
        <v>172</v>
      </c>
      <c r="AW214" s="13" t="s">
        <v>30</v>
      </c>
      <c r="AX214" s="13" t="s">
        <v>74</v>
      </c>
      <c r="AY214" s="188" t="s">
        <v>164</v>
      </c>
    </row>
    <row r="215" s="13" customFormat="1">
      <c r="A215" s="13"/>
      <c r="B215" s="186"/>
      <c r="C215" s="13"/>
      <c r="D215" s="187" t="s">
        <v>174</v>
      </c>
      <c r="E215" s="188" t="s">
        <v>1</v>
      </c>
      <c r="F215" s="189" t="s">
        <v>395</v>
      </c>
      <c r="G215" s="13"/>
      <c r="H215" s="190">
        <v>2.806</v>
      </c>
      <c r="I215" s="191"/>
      <c r="J215" s="13"/>
      <c r="K215" s="13"/>
      <c r="L215" s="186"/>
      <c r="M215" s="192"/>
      <c r="N215" s="193"/>
      <c r="O215" s="193"/>
      <c r="P215" s="193"/>
      <c r="Q215" s="193"/>
      <c r="R215" s="193"/>
      <c r="S215" s="193"/>
      <c r="T215" s="19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8" t="s">
        <v>174</v>
      </c>
      <c r="AU215" s="188" t="s">
        <v>172</v>
      </c>
      <c r="AV215" s="13" t="s">
        <v>172</v>
      </c>
      <c r="AW215" s="13" t="s">
        <v>30</v>
      </c>
      <c r="AX215" s="13" t="s">
        <v>74</v>
      </c>
      <c r="AY215" s="188" t="s">
        <v>164</v>
      </c>
    </row>
    <row r="216" s="14" customFormat="1">
      <c r="A216" s="14"/>
      <c r="B216" s="195"/>
      <c r="C216" s="14"/>
      <c r="D216" s="187" t="s">
        <v>174</v>
      </c>
      <c r="E216" s="196" t="s">
        <v>1</v>
      </c>
      <c r="F216" s="197" t="s">
        <v>176</v>
      </c>
      <c r="G216" s="14"/>
      <c r="H216" s="198">
        <v>39.704000000000001</v>
      </c>
      <c r="I216" s="199"/>
      <c r="J216" s="14"/>
      <c r="K216" s="14"/>
      <c r="L216" s="195"/>
      <c r="M216" s="200"/>
      <c r="N216" s="201"/>
      <c r="O216" s="201"/>
      <c r="P216" s="201"/>
      <c r="Q216" s="201"/>
      <c r="R216" s="201"/>
      <c r="S216" s="201"/>
      <c r="T216" s="20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196" t="s">
        <v>174</v>
      </c>
      <c r="AU216" s="196" t="s">
        <v>172</v>
      </c>
      <c r="AV216" s="14" t="s">
        <v>177</v>
      </c>
      <c r="AW216" s="14" t="s">
        <v>30</v>
      </c>
      <c r="AX216" s="14" t="s">
        <v>74</v>
      </c>
      <c r="AY216" s="196" t="s">
        <v>164</v>
      </c>
    </row>
    <row r="217" s="15" customFormat="1">
      <c r="A217" s="15"/>
      <c r="B217" s="203"/>
      <c r="C217" s="15"/>
      <c r="D217" s="187" t="s">
        <v>174</v>
      </c>
      <c r="E217" s="204" t="s">
        <v>1</v>
      </c>
      <c r="F217" s="205" t="s">
        <v>178</v>
      </c>
      <c r="G217" s="15"/>
      <c r="H217" s="206">
        <v>39.704000000000001</v>
      </c>
      <c r="I217" s="207"/>
      <c r="J217" s="15"/>
      <c r="K217" s="15"/>
      <c r="L217" s="203"/>
      <c r="M217" s="208"/>
      <c r="N217" s="209"/>
      <c r="O217" s="209"/>
      <c r="P217" s="209"/>
      <c r="Q217" s="209"/>
      <c r="R217" s="209"/>
      <c r="S217" s="209"/>
      <c r="T217" s="210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04" t="s">
        <v>174</v>
      </c>
      <c r="AU217" s="204" t="s">
        <v>172</v>
      </c>
      <c r="AV217" s="15" t="s">
        <v>171</v>
      </c>
      <c r="AW217" s="15" t="s">
        <v>30</v>
      </c>
      <c r="AX217" s="15" t="s">
        <v>82</v>
      </c>
      <c r="AY217" s="204" t="s">
        <v>164</v>
      </c>
    </row>
    <row r="218" s="2" customFormat="1" ht="24.15" customHeight="1">
      <c r="A218" s="37"/>
      <c r="B218" s="171"/>
      <c r="C218" s="172" t="s">
        <v>343</v>
      </c>
      <c r="D218" s="172" t="s">
        <v>167</v>
      </c>
      <c r="E218" s="173" t="s">
        <v>335</v>
      </c>
      <c r="F218" s="174" t="s">
        <v>336</v>
      </c>
      <c r="G218" s="175" t="s">
        <v>170</v>
      </c>
      <c r="H218" s="176">
        <v>73.715999999999994</v>
      </c>
      <c r="I218" s="177"/>
      <c r="J218" s="178">
        <f>ROUND(I218*H218,2)</f>
        <v>0</v>
      </c>
      <c r="K218" s="179"/>
      <c r="L218" s="38"/>
      <c r="M218" s="180" t="s">
        <v>1</v>
      </c>
      <c r="N218" s="181" t="s">
        <v>40</v>
      </c>
      <c r="O218" s="76"/>
      <c r="P218" s="182">
        <f>O218*H218</f>
        <v>0</v>
      </c>
      <c r="Q218" s="182">
        <v>0.00040000000000000002</v>
      </c>
      <c r="R218" s="182">
        <f>Q218*H218</f>
        <v>0.029486399999999999</v>
      </c>
      <c r="S218" s="182">
        <v>0</v>
      </c>
      <c r="T218" s="18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4" t="s">
        <v>120</v>
      </c>
      <c r="AT218" s="184" t="s">
        <v>167</v>
      </c>
      <c r="AU218" s="184" t="s">
        <v>172</v>
      </c>
      <c r="AY218" s="18" t="s">
        <v>164</v>
      </c>
      <c r="BE218" s="185">
        <f>IF(N218="základná",J218,0)</f>
        <v>0</v>
      </c>
      <c r="BF218" s="185">
        <f>IF(N218="znížená",J218,0)</f>
        <v>0</v>
      </c>
      <c r="BG218" s="185">
        <f>IF(N218="zákl. prenesená",J218,0)</f>
        <v>0</v>
      </c>
      <c r="BH218" s="185">
        <f>IF(N218="zníž. prenesená",J218,0)</f>
        <v>0</v>
      </c>
      <c r="BI218" s="185">
        <f>IF(N218="nulová",J218,0)</f>
        <v>0</v>
      </c>
      <c r="BJ218" s="18" t="s">
        <v>172</v>
      </c>
      <c r="BK218" s="185">
        <f>ROUND(I218*H218,2)</f>
        <v>0</v>
      </c>
      <c r="BL218" s="18" t="s">
        <v>120</v>
      </c>
      <c r="BM218" s="184" t="s">
        <v>337</v>
      </c>
    </row>
    <row r="219" s="13" customFormat="1">
      <c r="A219" s="13"/>
      <c r="B219" s="186"/>
      <c r="C219" s="13"/>
      <c r="D219" s="187" t="s">
        <v>174</v>
      </c>
      <c r="E219" s="188" t="s">
        <v>1</v>
      </c>
      <c r="F219" s="189" t="s">
        <v>446</v>
      </c>
      <c r="G219" s="13"/>
      <c r="H219" s="190">
        <v>73.715999999999994</v>
      </c>
      <c r="I219" s="191"/>
      <c r="J219" s="13"/>
      <c r="K219" s="13"/>
      <c r="L219" s="186"/>
      <c r="M219" s="192"/>
      <c r="N219" s="193"/>
      <c r="O219" s="193"/>
      <c r="P219" s="193"/>
      <c r="Q219" s="193"/>
      <c r="R219" s="193"/>
      <c r="S219" s="193"/>
      <c r="T219" s="19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8" t="s">
        <v>174</v>
      </c>
      <c r="AU219" s="188" t="s">
        <v>172</v>
      </c>
      <c r="AV219" s="13" t="s">
        <v>172</v>
      </c>
      <c r="AW219" s="13" t="s">
        <v>30</v>
      </c>
      <c r="AX219" s="13" t="s">
        <v>74</v>
      </c>
      <c r="AY219" s="188" t="s">
        <v>164</v>
      </c>
    </row>
    <row r="220" s="14" customFormat="1">
      <c r="A220" s="14"/>
      <c r="B220" s="195"/>
      <c r="C220" s="14"/>
      <c r="D220" s="187" t="s">
        <v>174</v>
      </c>
      <c r="E220" s="196" t="s">
        <v>1</v>
      </c>
      <c r="F220" s="197" t="s">
        <v>176</v>
      </c>
      <c r="G220" s="14"/>
      <c r="H220" s="198">
        <v>73.715999999999994</v>
      </c>
      <c r="I220" s="199"/>
      <c r="J220" s="14"/>
      <c r="K220" s="14"/>
      <c r="L220" s="195"/>
      <c r="M220" s="200"/>
      <c r="N220" s="201"/>
      <c r="O220" s="201"/>
      <c r="P220" s="201"/>
      <c r="Q220" s="201"/>
      <c r="R220" s="201"/>
      <c r="S220" s="201"/>
      <c r="T220" s="20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6" t="s">
        <v>174</v>
      </c>
      <c r="AU220" s="196" t="s">
        <v>172</v>
      </c>
      <c r="AV220" s="14" t="s">
        <v>177</v>
      </c>
      <c r="AW220" s="14" t="s">
        <v>30</v>
      </c>
      <c r="AX220" s="14" t="s">
        <v>74</v>
      </c>
      <c r="AY220" s="196" t="s">
        <v>164</v>
      </c>
    </row>
    <row r="221" s="15" customFormat="1">
      <c r="A221" s="15"/>
      <c r="B221" s="203"/>
      <c r="C221" s="15"/>
      <c r="D221" s="187" t="s">
        <v>174</v>
      </c>
      <c r="E221" s="204" t="s">
        <v>1</v>
      </c>
      <c r="F221" s="205" t="s">
        <v>178</v>
      </c>
      <c r="G221" s="15"/>
      <c r="H221" s="206">
        <v>73.715999999999994</v>
      </c>
      <c r="I221" s="207"/>
      <c r="J221" s="15"/>
      <c r="K221" s="15"/>
      <c r="L221" s="203"/>
      <c r="M221" s="208"/>
      <c r="N221" s="209"/>
      <c r="O221" s="209"/>
      <c r="P221" s="209"/>
      <c r="Q221" s="209"/>
      <c r="R221" s="209"/>
      <c r="S221" s="209"/>
      <c r="T221" s="210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04" t="s">
        <v>174</v>
      </c>
      <c r="AU221" s="204" t="s">
        <v>172</v>
      </c>
      <c r="AV221" s="15" t="s">
        <v>171</v>
      </c>
      <c r="AW221" s="15" t="s">
        <v>30</v>
      </c>
      <c r="AX221" s="15" t="s">
        <v>82</v>
      </c>
      <c r="AY221" s="204" t="s">
        <v>164</v>
      </c>
    </row>
    <row r="222" s="2" customFormat="1" ht="24.15" customHeight="1">
      <c r="A222" s="37"/>
      <c r="B222" s="171"/>
      <c r="C222" s="172" t="s">
        <v>349</v>
      </c>
      <c r="D222" s="172" t="s">
        <v>167</v>
      </c>
      <c r="E222" s="173" t="s">
        <v>339</v>
      </c>
      <c r="F222" s="174" t="s">
        <v>340</v>
      </c>
      <c r="G222" s="175" t="s">
        <v>170</v>
      </c>
      <c r="H222" s="176">
        <v>62.253</v>
      </c>
      <c r="I222" s="177"/>
      <c r="J222" s="178">
        <f>ROUND(I222*H222,2)</f>
        <v>0</v>
      </c>
      <c r="K222" s="179"/>
      <c r="L222" s="38"/>
      <c r="M222" s="180" t="s">
        <v>1</v>
      </c>
      <c r="N222" s="181" t="s">
        <v>40</v>
      </c>
      <c r="O222" s="76"/>
      <c r="P222" s="182">
        <f>O222*H222</f>
        <v>0</v>
      </c>
      <c r="Q222" s="182">
        <v>0.00040000000000000002</v>
      </c>
      <c r="R222" s="182">
        <f>Q222*H222</f>
        <v>0.024901200000000002</v>
      </c>
      <c r="S222" s="182">
        <v>0</v>
      </c>
      <c r="T222" s="18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4" t="s">
        <v>120</v>
      </c>
      <c r="AT222" s="184" t="s">
        <v>167</v>
      </c>
      <c r="AU222" s="184" t="s">
        <v>172</v>
      </c>
      <c r="AY222" s="18" t="s">
        <v>164</v>
      </c>
      <c r="BE222" s="185">
        <f>IF(N222="základná",J222,0)</f>
        <v>0</v>
      </c>
      <c r="BF222" s="185">
        <f>IF(N222="znížená",J222,0)</f>
        <v>0</v>
      </c>
      <c r="BG222" s="185">
        <f>IF(N222="zákl. prenesená",J222,0)</f>
        <v>0</v>
      </c>
      <c r="BH222" s="185">
        <f>IF(N222="zníž. prenesená",J222,0)</f>
        <v>0</v>
      </c>
      <c r="BI222" s="185">
        <f>IF(N222="nulová",J222,0)</f>
        <v>0</v>
      </c>
      <c r="BJ222" s="18" t="s">
        <v>172</v>
      </c>
      <c r="BK222" s="185">
        <f>ROUND(I222*H222,2)</f>
        <v>0</v>
      </c>
      <c r="BL222" s="18" t="s">
        <v>120</v>
      </c>
      <c r="BM222" s="184" t="s">
        <v>341</v>
      </c>
    </row>
    <row r="223" s="13" customFormat="1">
      <c r="A223" s="13"/>
      <c r="B223" s="186"/>
      <c r="C223" s="13"/>
      <c r="D223" s="187" t="s">
        <v>174</v>
      </c>
      <c r="E223" s="188" t="s">
        <v>1</v>
      </c>
      <c r="F223" s="189" t="s">
        <v>459</v>
      </c>
      <c r="G223" s="13"/>
      <c r="H223" s="190">
        <v>62.253</v>
      </c>
      <c r="I223" s="191"/>
      <c r="J223" s="13"/>
      <c r="K223" s="13"/>
      <c r="L223" s="186"/>
      <c r="M223" s="192"/>
      <c r="N223" s="193"/>
      <c r="O223" s="193"/>
      <c r="P223" s="193"/>
      <c r="Q223" s="193"/>
      <c r="R223" s="193"/>
      <c r="S223" s="193"/>
      <c r="T223" s="19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8" t="s">
        <v>174</v>
      </c>
      <c r="AU223" s="188" t="s">
        <v>172</v>
      </c>
      <c r="AV223" s="13" t="s">
        <v>172</v>
      </c>
      <c r="AW223" s="13" t="s">
        <v>30</v>
      </c>
      <c r="AX223" s="13" t="s">
        <v>74</v>
      </c>
      <c r="AY223" s="188" t="s">
        <v>164</v>
      </c>
    </row>
    <row r="224" s="14" customFormat="1">
      <c r="A224" s="14"/>
      <c r="B224" s="195"/>
      <c r="C224" s="14"/>
      <c r="D224" s="187" t="s">
        <v>174</v>
      </c>
      <c r="E224" s="196" t="s">
        <v>1</v>
      </c>
      <c r="F224" s="197" t="s">
        <v>176</v>
      </c>
      <c r="G224" s="14"/>
      <c r="H224" s="198">
        <v>62.253</v>
      </c>
      <c r="I224" s="199"/>
      <c r="J224" s="14"/>
      <c r="K224" s="14"/>
      <c r="L224" s="195"/>
      <c r="M224" s="200"/>
      <c r="N224" s="201"/>
      <c r="O224" s="201"/>
      <c r="P224" s="201"/>
      <c r="Q224" s="201"/>
      <c r="R224" s="201"/>
      <c r="S224" s="201"/>
      <c r="T224" s="20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196" t="s">
        <v>174</v>
      </c>
      <c r="AU224" s="196" t="s">
        <v>172</v>
      </c>
      <c r="AV224" s="14" t="s">
        <v>177</v>
      </c>
      <c r="AW224" s="14" t="s">
        <v>30</v>
      </c>
      <c r="AX224" s="14" t="s">
        <v>74</v>
      </c>
      <c r="AY224" s="196" t="s">
        <v>164</v>
      </c>
    </row>
    <row r="225" s="15" customFormat="1">
      <c r="A225" s="15"/>
      <c r="B225" s="203"/>
      <c r="C225" s="15"/>
      <c r="D225" s="187" t="s">
        <v>174</v>
      </c>
      <c r="E225" s="204" t="s">
        <v>1</v>
      </c>
      <c r="F225" s="205" t="s">
        <v>178</v>
      </c>
      <c r="G225" s="15"/>
      <c r="H225" s="206">
        <v>62.253</v>
      </c>
      <c r="I225" s="207"/>
      <c r="J225" s="15"/>
      <c r="K225" s="15"/>
      <c r="L225" s="203"/>
      <c r="M225" s="208"/>
      <c r="N225" s="209"/>
      <c r="O225" s="209"/>
      <c r="P225" s="209"/>
      <c r="Q225" s="209"/>
      <c r="R225" s="209"/>
      <c r="S225" s="209"/>
      <c r="T225" s="210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04" t="s">
        <v>174</v>
      </c>
      <c r="AU225" s="204" t="s">
        <v>172</v>
      </c>
      <c r="AV225" s="15" t="s">
        <v>171</v>
      </c>
      <c r="AW225" s="15" t="s">
        <v>30</v>
      </c>
      <c r="AX225" s="15" t="s">
        <v>82</v>
      </c>
      <c r="AY225" s="204" t="s">
        <v>164</v>
      </c>
    </row>
    <row r="226" s="2" customFormat="1" ht="14.4" customHeight="1">
      <c r="A226" s="37"/>
      <c r="B226" s="171"/>
      <c r="C226" s="172" t="s">
        <v>355</v>
      </c>
      <c r="D226" s="172" t="s">
        <v>167</v>
      </c>
      <c r="E226" s="173" t="s">
        <v>344</v>
      </c>
      <c r="F226" s="174" t="s">
        <v>345</v>
      </c>
      <c r="G226" s="175" t="s">
        <v>170</v>
      </c>
      <c r="H226" s="176">
        <v>16.129999999999999</v>
      </c>
      <c r="I226" s="177"/>
      <c r="J226" s="178">
        <f>ROUND(I226*H226,2)</f>
        <v>0</v>
      </c>
      <c r="K226" s="179"/>
      <c r="L226" s="38"/>
      <c r="M226" s="180" t="s">
        <v>1</v>
      </c>
      <c r="N226" s="181" t="s">
        <v>40</v>
      </c>
      <c r="O226" s="76"/>
      <c r="P226" s="182">
        <f>O226*H226</f>
        <v>0</v>
      </c>
      <c r="Q226" s="182">
        <v>6.9999999999999994E-05</v>
      </c>
      <c r="R226" s="182">
        <f>Q226*H226</f>
        <v>0.0011290999999999999</v>
      </c>
      <c r="S226" s="182">
        <v>0</v>
      </c>
      <c r="T226" s="18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4" t="s">
        <v>120</v>
      </c>
      <c r="AT226" s="184" t="s">
        <v>167</v>
      </c>
      <c r="AU226" s="184" t="s">
        <v>172</v>
      </c>
      <c r="AY226" s="18" t="s">
        <v>164</v>
      </c>
      <c r="BE226" s="185">
        <f>IF(N226="základná",J226,0)</f>
        <v>0</v>
      </c>
      <c r="BF226" s="185">
        <f>IF(N226="znížená",J226,0)</f>
        <v>0</v>
      </c>
      <c r="BG226" s="185">
        <f>IF(N226="zákl. prenesená",J226,0)</f>
        <v>0</v>
      </c>
      <c r="BH226" s="185">
        <f>IF(N226="zníž. prenesená",J226,0)</f>
        <v>0</v>
      </c>
      <c r="BI226" s="185">
        <f>IF(N226="nulová",J226,0)</f>
        <v>0</v>
      </c>
      <c r="BJ226" s="18" t="s">
        <v>172</v>
      </c>
      <c r="BK226" s="185">
        <f>ROUND(I226*H226,2)</f>
        <v>0</v>
      </c>
      <c r="BL226" s="18" t="s">
        <v>120</v>
      </c>
      <c r="BM226" s="184" t="s">
        <v>346</v>
      </c>
    </row>
    <row r="227" s="13" customFormat="1">
      <c r="A227" s="13"/>
      <c r="B227" s="186"/>
      <c r="C227" s="13"/>
      <c r="D227" s="187" t="s">
        <v>174</v>
      </c>
      <c r="E227" s="188" t="s">
        <v>1</v>
      </c>
      <c r="F227" s="189" t="s">
        <v>450</v>
      </c>
      <c r="G227" s="13"/>
      <c r="H227" s="190">
        <v>14.880000000000001</v>
      </c>
      <c r="I227" s="191"/>
      <c r="J227" s="13"/>
      <c r="K227" s="13"/>
      <c r="L227" s="186"/>
      <c r="M227" s="192"/>
      <c r="N227" s="193"/>
      <c r="O227" s="193"/>
      <c r="P227" s="193"/>
      <c r="Q227" s="193"/>
      <c r="R227" s="193"/>
      <c r="S227" s="193"/>
      <c r="T227" s="19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8" t="s">
        <v>174</v>
      </c>
      <c r="AU227" s="188" t="s">
        <v>172</v>
      </c>
      <c r="AV227" s="13" t="s">
        <v>172</v>
      </c>
      <c r="AW227" s="13" t="s">
        <v>30</v>
      </c>
      <c r="AX227" s="13" t="s">
        <v>74</v>
      </c>
      <c r="AY227" s="188" t="s">
        <v>164</v>
      </c>
    </row>
    <row r="228" s="14" customFormat="1">
      <c r="A228" s="14"/>
      <c r="B228" s="195"/>
      <c r="C228" s="14"/>
      <c r="D228" s="187" t="s">
        <v>174</v>
      </c>
      <c r="E228" s="196" t="s">
        <v>1</v>
      </c>
      <c r="F228" s="197" t="s">
        <v>323</v>
      </c>
      <c r="G228" s="14"/>
      <c r="H228" s="198">
        <v>14.880000000000001</v>
      </c>
      <c r="I228" s="199"/>
      <c r="J228" s="14"/>
      <c r="K228" s="14"/>
      <c r="L228" s="195"/>
      <c r="M228" s="200"/>
      <c r="N228" s="201"/>
      <c r="O228" s="201"/>
      <c r="P228" s="201"/>
      <c r="Q228" s="201"/>
      <c r="R228" s="201"/>
      <c r="S228" s="201"/>
      <c r="T228" s="20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96" t="s">
        <v>174</v>
      </c>
      <c r="AU228" s="196" t="s">
        <v>172</v>
      </c>
      <c r="AV228" s="14" t="s">
        <v>177</v>
      </c>
      <c r="AW228" s="14" t="s">
        <v>30</v>
      </c>
      <c r="AX228" s="14" t="s">
        <v>74</v>
      </c>
      <c r="AY228" s="196" t="s">
        <v>164</v>
      </c>
    </row>
    <row r="229" s="13" customFormat="1">
      <c r="A229" s="13"/>
      <c r="B229" s="186"/>
      <c r="C229" s="13"/>
      <c r="D229" s="187" t="s">
        <v>174</v>
      </c>
      <c r="E229" s="188" t="s">
        <v>1</v>
      </c>
      <c r="F229" s="189" t="s">
        <v>324</v>
      </c>
      <c r="G229" s="13"/>
      <c r="H229" s="190">
        <v>1.25</v>
      </c>
      <c r="I229" s="191"/>
      <c r="J229" s="13"/>
      <c r="K229" s="13"/>
      <c r="L229" s="186"/>
      <c r="M229" s="192"/>
      <c r="N229" s="193"/>
      <c r="O229" s="193"/>
      <c r="P229" s="193"/>
      <c r="Q229" s="193"/>
      <c r="R229" s="193"/>
      <c r="S229" s="193"/>
      <c r="T229" s="19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8" t="s">
        <v>174</v>
      </c>
      <c r="AU229" s="188" t="s">
        <v>172</v>
      </c>
      <c r="AV229" s="13" t="s">
        <v>172</v>
      </c>
      <c r="AW229" s="13" t="s">
        <v>30</v>
      </c>
      <c r="AX229" s="13" t="s">
        <v>74</v>
      </c>
      <c r="AY229" s="188" t="s">
        <v>164</v>
      </c>
    </row>
    <row r="230" s="14" customFormat="1">
      <c r="A230" s="14"/>
      <c r="B230" s="195"/>
      <c r="C230" s="14"/>
      <c r="D230" s="187" t="s">
        <v>174</v>
      </c>
      <c r="E230" s="196" t="s">
        <v>1</v>
      </c>
      <c r="F230" s="197" t="s">
        <v>325</v>
      </c>
      <c r="G230" s="14"/>
      <c r="H230" s="198">
        <v>1.25</v>
      </c>
      <c r="I230" s="199"/>
      <c r="J230" s="14"/>
      <c r="K230" s="14"/>
      <c r="L230" s="195"/>
      <c r="M230" s="200"/>
      <c r="N230" s="201"/>
      <c r="O230" s="201"/>
      <c r="P230" s="201"/>
      <c r="Q230" s="201"/>
      <c r="R230" s="201"/>
      <c r="S230" s="201"/>
      <c r="T230" s="20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196" t="s">
        <v>174</v>
      </c>
      <c r="AU230" s="196" t="s">
        <v>172</v>
      </c>
      <c r="AV230" s="14" t="s">
        <v>177</v>
      </c>
      <c r="AW230" s="14" t="s">
        <v>30</v>
      </c>
      <c r="AX230" s="14" t="s">
        <v>74</v>
      </c>
      <c r="AY230" s="196" t="s">
        <v>164</v>
      </c>
    </row>
    <row r="231" s="15" customFormat="1">
      <c r="A231" s="15"/>
      <c r="B231" s="203"/>
      <c r="C231" s="15"/>
      <c r="D231" s="187" t="s">
        <v>174</v>
      </c>
      <c r="E231" s="204" t="s">
        <v>1</v>
      </c>
      <c r="F231" s="205" t="s">
        <v>178</v>
      </c>
      <c r="G231" s="15"/>
      <c r="H231" s="206">
        <v>16.130000000000003</v>
      </c>
      <c r="I231" s="207"/>
      <c r="J231" s="15"/>
      <c r="K231" s="15"/>
      <c r="L231" s="203"/>
      <c r="M231" s="208"/>
      <c r="N231" s="209"/>
      <c r="O231" s="209"/>
      <c r="P231" s="209"/>
      <c r="Q231" s="209"/>
      <c r="R231" s="209"/>
      <c r="S231" s="209"/>
      <c r="T231" s="210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04" t="s">
        <v>174</v>
      </c>
      <c r="AU231" s="204" t="s">
        <v>172</v>
      </c>
      <c r="AV231" s="15" t="s">
        <v>171</v>
      </c>
      <c r="AW231" s="15" t="s">
        <v>30</v>
      </c>
      <c r="AX231" s="15" t="s">
        <v>82</v>
      </c>
      <c r="AY231" s="204" t="s">
        <v>164</v>
      </c>
    </row>
    <row r="232" s="12" customFormat="1" ht="22.8" customHeight="1">
      <c r="A232" s="12"/>
      <c r="B232" s="158"/>
      <c r="C232" s="12"/>
      <c r="D232" s="159" t="s">
        <v>73</v>
      </c>
      <c r="E232" s="169" t="s">
        <v>347</v>
      </c>
      <c r="F232" s="169" t="s">
        <v>348</v>
      </c>
      <c r="G232" s="12"/>
      <c r="H232" s="12"/>
      <c r="I232" s="161"/>
      <c r="J232" s="170">
        <f>BK232</f>
        <v>0</v>
      </c>
      <c r="K232" s="12"/>
      <c r="L232" s="158"/>
      <c r="M232" s="163"/>
      <c r="N232" s="164"/>
      <c r="O232" s="164"/>
      <c r="P232" s="165">
        <f>SUM(P233:P241)</f>
        <v>0</v>
      </c>
      <c r="Q232" s="164"/>
      <c r="R232" s="165">
        <f>SUM(R233:R241)</f>
        <v>0.028624699999999999</v>
      </c>
      <c r="S232" s="164"/>
      <c r="T232" s="166">
        <f>SUM(T233:T241)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59" t="s">
        <v>172</v>
      </c>
      <c r="AT232" s="167" t="s">
        <v>73</v>
      </c>
      <c r="AU232" s="167" t="s">
        <v>82</v>
      </c>
      <c r="AY232" s="159" t="s">
        <v>164</v>
      </c>
      <c r="BK232" s="168">
        <f>SUM(BK233:BK241)</f>
        <v>0</v>
      </c>
    </row>
    <row r="233" s="2" customFormat="1" ht="24.15" customHeight="1">
      <c r="A233" s="37"/>
      <c r="B233" s="171"/>
      <c r="C233" s="172" t="s">
        <v>399</v>
      </c>
      <c r="D233" s="172" t="s">
        <v>167</v>
      </c>
      <c r="E233" s="173" t="s">
        <v>350</v>
      </c>
      <c r="F233" s="174" t="s">
        <v>351</v>
      </c>
      <c r="G233" s="175" t="s">
        <v>170</v>
      </c>
      <c r="H233" s="176">
        <v>175.673</v>
      </c>
      <c r="I233" s="177"/>
      <c r="J233" s="178">
        <f>ROUND(I233*H233,2)</f>
        <v>0</v>
      </c>
      <c r="K233" s="179"/>
      <c r="L233" s="38"/>
      <c r="M233" s="180" t="s">
        <v>1</v>
      </c>
      <c r="N233" s="181" t="s">
        <v>40</v>
      </c>
      <c r="O233" s="76"/>
      <c r="P233" s="182">
        <f>O233*H233</f>
        <v>0</v>
      </c>
      <c r="Q233" s="182">
        <v>0.00010000000000000001</v>
      </c>
      <c r="R233" s="182">
        <f>Q233*H233</f>
        <v>0.017567300000000001</v>
      </c>
      <c r="S233" s="182">
        <v>0</v>
      </c>
      <c r="T233" s="18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4" t="s">
        <v>120</v>
      </c>
      <c r="AT233" s="184" t="s">
        <v>167</v>
      </c>
      <c r="AU233" s="184" t="s">
        <v>172</v>
      </c>
      <c r="AY233" s="18" t="s">
        <v>164</v>
      </c>
      <c r="BE233" s="185">
        <f>IF(N233="základná",J233,0)</f>
        <v>0</v>
      </c>
      <c r="BF233" s="185">
        <f>IF(N233="znížená",J233,0)</f>
        <v>0</v>
      </c>
      <c r="BG233" s="185">
        <f>IF(N233="zákl. prenesená",J233,0)</f>
        <v>0</v>
      </c>
      <c r="BH233" s="185">
        <f>IF(N233="zníž. prenesená",J233,0)</f>
        <v>0</v>
      </c>
      <c r="BI233" s="185">
        <f>IF(N233="nulová",J233,0)</f>
        <v>0</v>
      </c>
      <c r="BJ233" s="18" t="s">
        <v>172</v>
      </c>
      <c r="BK233" s="185">
        <f>ROUND(I233*H233,2)</f>
        <v>0</v>
      </c>
      <c r="BL233" s="18" t="s">
        <v>120</v>
      </c>
      <c r="BM233" s="184" t="s">
        <v>352</v>
      </c>
    </row>
    <row r="234" s="13" customFormat="1">
      <c r="A234" s="13"/>
      <c r="B234" s="186"/>
      <c r="C234" s="13"/>
      <c r="D234" s="187" t="s">
        <v>174</v>
      </c>
      <c r="E234" s="188" t="s">
        <v>1</v>
      </c>
      <c r="F234" s="189" t="s">
        <v>460</v>
      </c>
      <c r="G234" s="13"/>
      <c r="H234" s="190">
        <v>73.715999999999994</v>
      </c>
      <c r="I234" s="191"/>
      <c r="J234" s="13"/>
      <c r="K234" s="13"/>
      <c r="L234" s="186"/>
      <c r="M234" s="192"/>
      <c r="N234" s="193"/>
      <c r="O234" s="193"/>
      <c r="P234" s="193"/>
      <c r="Q234" s="193"/>
      <c r="R234" s="193"/>
      <c r="S234" s="193"/>
      <c r="T234" s="19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8" t="s">
        <v>174</v>
      </c>
      <c r="AU234" s="188" t="s">
        <v>172</v>
      </c>
      <c r="AV234" s="13" t="s">
        <v>172</v>
      </c>
      <c r="AW234" s="13" t="s">
        <v>30</v>
      </c>
      <c r="AX234" s="13" t="s">
        <v>74</v>
      </c>
      <c r="AY234" s="188" t="s">
        <v>164</v>
      </c>
    </row>
    <row r="235" s="13" customFormat="1">
      <c r="A235" s="13"/>
      <c r="B235" s="186"/>
      <c r="C235" s="13"/>
      <c r="D235" s="187" t="s">
        <v>174</v>
      </c>
      <c r="E235" s="188" t="s">
        <v>1</v>
      </c>
      <c r="F235" s="189" t="s">
        <v>461</v>
      </c>
      <c r="G235" s="13"/>
      <c r="H235" s="190">
        <v>101.95699999999999</v>
      </c>
      <c r="I235" s="191"/>
      <c r="J235" s="13"/>
      <c r="K235" s="13"/>
      <c r="L235" s="186"/>
      <c r="M235" s="192"/>
      <c r="N235" s="193"/>
      <c r="O235" s="193"/>
      <c r="P235" s="193"/>
      <c r="Q235" s="193"/>
      <c r="R235" s="193"/>
      <c r="S235" s="193"/>
      <c r="T235" s="19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8" t="s">
        <v>174</v>
      </c>
      <c r="AU235" s="188" t="s">
        <v>172</v>
      </c>
      <c r="AV235" s="13" t="s">
        <v>172</v>
      </c>
      <c r="AW235" s="13" t="s">
        <v>30</v>
      </c>
      <c r="AX235" s="13" t="s">
        <v>74</v>
      </c>
      <c r="AY235" s="188" t="s">
        <v>164</v>
      </c>
    </row>
    <row r="236" s="14" customFormat="1">
      <c r="A236" s="14"/>
      <c r="B236" s="195"/>
      <c r="C236" s="14"/>
      <c r="D236" s="187" t="s">
        <v>174</v>
      </c>
      <c r="E236" s="196" t="s">
        <v>1</v>
      </c>
      <c r="F236" s="197" t="s">
        <v>176</v>
      </c>
      <c r="G236" s="14"/>
      <c r="H236" s="198">
        <v>175.673</v>
      </c>
      <c r="I236" s="199"/>
      <c r="J236" s="14"/>
      <c r="K236" s="14"/>
      <c r="L236" s="195"/>
      <c r="M236" s="200"/>
      <c r="N236" s="201"/>
      <c r="O236" s="201"/>
      <c r="P236" s="201"/>
      <c r="Q236" s="201"/>
      <c r="R236" s="201"/>
      <c r="S236" s="201"/>
      <c r="T236" s="20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196" t="s">
        <v>174</v>
      </c>
      <c r="AU236" s="196" t="s">
        <v>172</v>
      </c>
      <c r="AV236" s="14" t="s">
        <v>177</v>
      </c>
      <c r="AW236" s="14" t="s">
        <v>30</v>
      </c>
      <c r="AX236" s="14" t="s">
        <v>74</v>
      </c>
      <c r="AY236" s="196" t="s">
        <v>164</v>
      </c>
    </row>
    <row r="237" s="15" customFormat="1">
      <c r="A237" s="15"/>
      <c r="B237" s="203"/>
      <c r="C237" s="15"/>
      <c r="D237" s="187" t="s">
        <v>174</v>
      </c>
      <c r="E237" s="204" t="s">
        <v>1</v>
      </c>
      <c r="F237" s="205" t="s">
        <v>178</v>
      </c>
      <c r="G237" s="15"/>
      <c r="H237" s="206">
        <v>175.673</v>
      </c>
      <c r="I237" s="207"/>
      <c r="J237" s="15"/>
      <c r="K237" s="15"/>
      <c r="L237" s="203"/>
      <c r="M237" s="208"/>
      <c r="N237" s="209"/>
      <c r="O237" s="209"/>
      <c r="P237" s="209"/>
      <c r="Q237" s="209"/>
      <c r="R237" s="209"/>
      <c r="S237" s="209"/>
      <c r="T237" s="210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04" t="s">
        <v>174</v>
      </c>
      <c r="AU237" s="204" t="s">
        <v>172</v>
      </c>
      <c r="AV237" s="15" t="s">
        <v>171</v>
      </c>
      <c r="AW237" s="15" t="s">
        <v>30</v>
      </c>
      <c r="AX237" s="15" t="s">
        <v>82</v>
      </c>
      <c r="AY237" s="204" t="s">
        <v>164</v>
      </c>
    </row>
    <row r="238" s="2" customFormat="1" ht="24.15" customHeight="1">
      <c r="A238" s="37"/>
      <c r="B238" s="171"/>
      <c r="C238" s="172" t="s">
        <v>402</v>
      </c>
      <c r="D238" s="172" t="s">
        <v>167</v>
      </c>
      <c r="E238" s="173" t="s">
        <v>356</v>
      </c>
      <c r="F238" s="174" t="s">
        <v>357</v>
      </c>
      <c r="G238" s="175" t="s">
        <v>170</v>
      </c>
      <c r="H238" s="176">
        <v>73.715999999999994</v>
      </c>
      <c r="I238" s="177"/>
      <c r="J238" s="178">
        <f>ROUND(I238*H238,2)</f>
        <v>0</v>
      </c>
      <c r="K238" s="179"/>
      <c r="L238" s="38"/>
      <c r="M238" s="180" t="s">
        <v>1</v>
      </c>
      <c r="N238" s="181" t="s">
        <v>40</v>
      </c>
      <c r="O238" s="76"/>
      <c r="P238" s="182">
        <f>O238*H238</f>
        <v>0</v>
      </c>
      <c r="Q238" s="182">
        <v>0.00014999999999999999</v>
      </c>
      <c r="R238" s="182">
        <f>Q238*H238</f>
        <v>0.011057399999999999</v>
      </c>
      <c r="S238" s="182">
        <v>0</v>
      </c>
      <c r="T238" s="183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4" t="s">
        <v>120</v>
      </c>
      <c r="AT238" s="184" t="s">
        <v>167</v>
      </c>
      <c r="AU238" s="184" t="s">
        <v>172</v>
      </c>
      <c r="AY238" s="18" t="s">
        <v>164</v>
      </c>
      <c r="BE238" s="185">
        <f>IF(N238="základná",J238,0)</f>
        <v>0</v>
      </c>
      <c r="BF238" s="185">
        <f>IF(N238="znížená",J238,0)</f>
        <v>0</v>
      </c>
      <c r="BG238" s="185">
        <f>IF(N238="zákl. prenesená",J238,0)</f>
        <v>0</v>
      </c>
      <c r="BH238" s="185">
        <f>IF(N238="zníž. prenesená",J238,0)</f>
        <v>0</v>
      </c>
      <c r="BI238" s="185">
        <f>IF(N238="nulová",J238,0)</f>
        <v>0</v>
      </c>
      <c r="BJ238" s="18" t="s">
        <v>172</v>
      </c>
      <c r="BK238" s="185">
        <f>ROUND(I238*H238,2)</f>
        <v>0</v>
      </c>
      <c r="BL238" s="18" t="s">
        <v>120</v>
      </c>
      <c r="BM238" s="184" t="s">
        <v>358</v>
      </c>
    </row>
    <row r="239" s="13" customFormat="1">
      <c r="A239" s="13"/>
      <c r="B239" s="186"/>
      <c r="C239" s="13"/>
      <c r="D239" s="187" t="s">
        <v>174</v>
      </c>
      <c r="E239" s="188" t="s">
        <v>1</v>
      </c>
      <c r="F239" s="189" t="s">
        <v>446</v>
      </c>
      <c r="G239" s="13"/>
      <c r="H239" s="190">
        <v>73.715999999999994</v>
      </c>
      <c r="I239" s="191"/>
      <c r="J239" s="13"/>
      <c r="K239" s="13"/>
      <c r="L239" s="186"/>
      <c r="M239" s="192"/>
      <c r="N239" s="193"/>
      <c r="O239" s="193"/>
      <c r="P239" s="193"/>
      <c r="Q239" s="193"/>
      <c r="R239" s="193"/>
      <c r="S239" s="193"/>
      <c r="T239" s="19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8" t="s">
        <v>174</v>
      </c>
      <c r="AU239" s="188" t="s">
        <v>172</v>
      </c>
      <c r="AV239" s="13" t="s">
        <v>172</v>
      </c>
      <c r="AW239" s="13" t="s">
        <v>30</v>
      </c>
      <c r="AX239" s="13" t="s">
        <v>74</v>
      </c>
      <c r="AY239" s="188" t="s">
        <v>164</v>
      </c>
    </row>
    <row r="240" s="14" customFormat="1">
      <c r="A240" s="14"/>
      <c r="B240" s="195"/>
      <c r="C240" s="14"/>
      <c r="D240" s="187" t="s">
        <v>174</v>
      </c>
      <c r="E240" s="196" t="s">
        <v>1</v>
      </c>
      <c r="F240" s="197" t="s">
        <v>176</v>
      </c>
      <c r="G240" s="14"/>
      <c r="H240" s="198">
        <v>73.715999999999994</v>
      </c>
      <c r="I240" s="199"/>
      <c r="J240" s="14"/>
      <c r="K240" s="14"/>
      <c r="L240" s="195"/>
      <c r="M240" s="200"/>
      <c r="N240" s="201"/>
      <c r="O240" s="201"/>
      <c r="P240" s="201"/>
      <c r="Q240" s="201"/>
      <c r="R240" s="201"/>
      <c r="S240" s="201"/>
      <c r="T240" s="20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96" t="s">
        <v>174</v>
      </c>
      <c r="AU240" s="196" t="s">
        <v>172</v>
      </c>
      <c r="AV240" s="14" t="s">
        <v>177</v>
      </c>
      <c r="AW240" s="14" t="s">
        <v>30</v>
      </c>
      <c r="AX240" s="14" t="s">
        <v>74</v>
      </c>
      <c r="AY240" s="196" t="s">
        <v>164</v>
      </c>
    </row>
    <row r="241" s="15" customFormat="1">
      <c r="A241" s="15"/>
      <c r="B241" s="203"/>
      <c r="C241" s="15"/>
      <c r="D241" s="187" t="s">
        <v>174</v>
      </c>
      <c r="E241" s="204" t="s">
        <v>1</v>
      </c>
      <c r="F241" s="205" t="s">
        <v>178</v>
      </c>
      <c r="G241" s="15"/>
      <c r="H241" s="206">
        <v>73.715999999999994</v>
      </c>
      <c r="I241" s="207"/>
      <c r="J241" s="15"/>
      <c r="K241" s="15"/>
      <c r="L241" s="203"/>
      <c r="M241" s="208"/>
      <c r="N241" s="209"/>
      <c r="O241" s="209"/>
      <c r="P241" s="209"/>
      <c r="Q241" s="209"/>
      <c r="R241" s="209"/>
      <c r="S241" s="209"/>
      <c r="T241" s="210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04" t="s">
        <v>174</v>
      </c>
      <c r="AU241" s="204" t="s">
        <v>172</v>
      </c>
      <c r="AV241" s="15" t="s">
        <v>171</v>
      </c>
      <c r="AW241" s="15" t="s">
        <v>30</v>
      </c>
      <c r="AX241" s="15" t="s">
        <v>82</v>
      </c>
      <c r="AY241" s="204" t="s">
        <v>164</v>
      </c>
    </row>
    <row r="242" s="12" customFormat="1" ht="25.92" customHeight="1">
      <c r="A242" s="12"/>
      <c r="B242" s="158"/>
      <c r="C242" s="12"/>
      <c r="D242" s="159" t="s">
        <v>73</v>
      </c>
      <c r="E242" s="160" t="s">
        <v>245</v>
      </c>
      <c r="F242" s="160" t="s">
        <v>403</v>
      </c>
      <c r="G242" s="12"/>
      <c r="H242" s="12"/>
      <c r="I242" s="161"/>
      <c r="J242" s="162">
        <f>BK242</f>
        <v>0</v>
      </c>
      <c r="K242" s="12"/>
      <c r="L242" s="158"/>
      <c r="M242" s="163"/>
      <c r="N242" s="164"/>
      <c r="O242" s="164"/>
      <c r="P242" s="165">
        <f>P243</f>
        <v>0</v>
      </c>
      <c r="Q242" s="164"/>
      <c r="R242" s="165">
        <f>R243</f>
        <v>0.104</v>
      </c>
      <c r="S242" s="164"/>
      <c r="T242" s="166">
        <f>T243</f>
        <v>0.040000000000000001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59" t="s">
        <v>177</v>
      </c>
      <c r="AT242" s="167" t="s">
        <v>73</v>
      </c>
      <c r="AU242" s="167" t="s">
        <v>74</v>
      </c>
      <c r="AY242" s="159" t="s">
        <v>164</v>
      </c>
      <c r="BK242" s="168">
        <f>BK243</f>
        <v>0</v>
      </c>
    </row>
    <row r="243" s="12" customFormat="1" ht="22.8" customHeight="1">
      <c r="A243" s="12"/>
      <c r="B243" s="158"/>
      <c r="C243" s="12"/>
      <c r="D243" s="159" t="s">
        <v>73</v>
      </c>
      <c r="E243" s="169" t="s">
        <v>404</v>
      </c>
      <c r="F243" s="169" t="s">
        <v>405</v>
      </c>
      <c r="G243" s="12"/>
      <c r="H243" s="12"/>
      <c r="I243" s="161"/>
      <c r="J243" s="170">
        <f>BK243</f>
        <v>0</v>
      </c>
      <c r="K243" s="12"/>
      <c r="L243" s="158"/>
      <c r="M243" s="163"/>
      <c r="N243" s="164"/>
      <c r="O243" s="164"/>
      <c r="P243" s="165">
        <f>SUM(P244:P247)</f>
        <v>0</v>
      </c>
      <c r="Q243" s="164"/>
      <c r="R243" s="165">
        <f>SUM(R244:R247)</f>
        <v>0.104</v>
      </c>
      <c r="S243" s="164"/>
      <c r="T243" s="166">
        <f>SUM(T244:T247)</f>
        <v>0.040000000000000001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59" t="s">
        <v>177</v>
      </c>
      <c r="AT243" s="167" t="s">
        <v>73</v>
      </c>
      <c r="AU243" s="167" t="s">
        <v>82</v>
      </c>
      <c r="AY243" s="159" t="s">
        <v>164</v>
      </c>
      <c r="BK243" s="168">
        <f>SUM(BK244:BK247)</f>
        <v>0</v>
      </c>
    </row>
    <row r="244" s="2" customFormat="1" ht="24.15" customHeight="1">
      <c r="A244" s="37"/>
      <c r="B244" s="171"/>
      <c r="C244" s="172" t="s">
        <v>406</v>
      </c>
      <c r="D244" s="172" t="s">
        <v>167</v>
      </c>
      <c r="E244" s="173" t="s">
        <v>407</v>
      </c>
      <c r="F244" s="174" t="s">
        <v>408</v>
      </c>
      <c r="G244" s="175" t="s">
        <v>227</v>
      </c>
      <c r="H244" s="176">
        <v>8</v>
      </c>
      <c r="I244" s="177"/>
      <c r="J244" s="178">
        <f>ROUND(I244*H244,2)</f>
        <v>0</v>
      </c>
      <c r="K244" s="179"/>
      <c r="L244" s="38"/>
      <c r="M244" s="180" t="s">
        <v>1</v>
      </c>
      <c r="N244" s="181" t="s">
        <v>40</v>
      </c>
      <c r="O244" s="76"/>
      <c r="P244" s="182">
        <f>O244*H244</f>
        <v>0</v>
      </c>
      <c r="Q244" s="182">
        <v>0</v>
      </c>
      <c r="R244" s="182">
        <f>Q244*H244</f>
        <v>0</v>
      </c>
      <c r="S244" s="182">
        <v>0</v>
      </c>
      <c r="T244" s="18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409</v>
      </c>
      <c r="AT244" s="184" t="s">
        <v>167</v>
      </c>
      <c r="AU244" s="184" t="s">
        <v>172</v>
      </c>
      <c r="AY244" s="18" t="s">
        <v>164</v>
      </c>
      <c r="BE244" s="185">
        <f>IF(N244="základná",J244,0)</f>
        <v>0</v>
      </c>
      <c r="BF244" s="185">
        <f>IF(N244="znížená",J244,0)</f>
        <v>0</v>
      </c>
      <c r="BG244" s="185">
        <f>IF(N244="zákl. prenesená",J244,0)</f>
        <v>0</v>
      </c>
      <c r="BH244" s="185">
        <f>IF(N244="zníž. prenesená",J244,0)</f>
        <v>0</v>
      </c>
      <c r="BI244" s="185">
        <f>IF(N244="nulová",J244,0)</f>
        <v>0</v>
      </c>
      <c r="BJ244" s="18" t="s">
        <v>172</v>
      </c>
      <c r="BK244" s="185">
        <f>ROUND(I244*H244,2)</f>
        <v>0</v>
      </c>
      <c r="BL244" s="18" t="s">
        <v>409</v>
      </c>
      <c r="BM244" s="184" t="s">
        <v>410</v>
      </c>
    </row>
    <row r="245" s="2" customFormat="1" ht="24.15" customHeight="1">
      <c r="A245" s="37"/>
      <c r="B245" s="171"/>
      <c r="C245" s="211" t="s">
        <v>411</v>
      </c>
      <c r="D245" s="211" t="s">
        <v>245</v>
      </c>
      <c r="E245" s="212" t="s">
        <v>412</v>
      </c>
      <c r="F245" s="213" t="s">
        <v>413</v>
      </c>
      <c r="G245" s="214" t="s">
        <v>227</v>
      </c>
      <c r="H245" s="215">
        <v>8</v>
      </c>
      <c r="I245" s="216"/>
      <c r="J245" s="217">
        <f>ROUND(I245*H245,2)</f>
        <v>0</v>
      </c>
      <c r="K245" s="218"/>
      <c r="L245" s="219"/>
      <c r="M245" s="220" t="s">
        <v>1</v>
      </c>
      <c r="N245" s="221" t="s">
        <v>40</v>
      </c>
      <c r="O245" s="76"/>
      <c r="P245" s="182">
        <f>O245*H245</f>
        <v>0</v>
      </c>
      <c r="Q245" s="182">
        <v>0.0064999999999999997</v>
      </c>
      <c r="R245" s="182">
        <f>Q245*H245</f>
        <v>0.051999999999999998</v>
      </c>
      <c r="S245" s="182">
        <v>0</v>
      </c>
      <c r="T245" s="18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4" t="s">
        <v>414</v>
      </c>
      <c r="AT245" s="184" t="s">
        <v>245</v>
      </c>
      <c r="AU245" s="184" t="s">
        <v>172</v>
      </c>
      <c r="AY245" s="18" t="s">
        <v>164</v>
      </c>
      <c r="BE245" s="185">
        <f>IF(N245="základná",J245,0)</f>
        <v>0</v>
      </c>
      <c r="BF245" s="185">
        <f>IF(N245="znížená",J245,0)</f>
        <v>0</v>
      </c>
      <c r="BG245" s="185">
        <f>IF(N245="zákl. prenesená",J245,0)</f>
        <v>0</v>
      </c>
      <c r="BH245" s="185">
        <f>IF(N245="zníž. prenesená",J245,0)</f>
        <v>0</v>
      </c>
      <c r="BI245" s="185">
        <f>IF(N245="nulová",J245,0)</f>
        <v>0</v>
      </c>
      <c r="BJ245" s="18" t="s">
        <v>172</v>
      </c>
      <c r="BK245" s="185">
        <f>ROUND(I245*H245,2)</f>
        <v>0</v>
      </c>
      <c r="BL245" s="18" t="s">
        <v>414</v>
      </c>
      <c r="BM245" s="184" t="s">
        <v>415</v>
      </c>
    </row>
    <row r="246" s="2" customFormat="1" ht="24.15" customHeight="1">
      <c r="A246" s="37"/>
      <c r="B246" s="171"/>
      <c r="C246" s="211" t="s">
        <v>416</v>
      </c>
      <c r="D246" s="211" t="s">
        <v>245</v>
      </c>
      <c r="E246" s="212" t="s">
        <v>417</v>
      </c>
      <c r="F246" s="213" t="s">
        <v>418</v>
      </c>
      <c r="G246" s="214" t="s">
        <v>227</v>
      </c>
      <c r="H246" s="215">
        <v>8</v>
      </c>
      <c r="I246" s="216"/>
      <c r="J246" s="217">
        <f>ROUND(I246*H246,2)</f>
        <v>0</v>
      </c>
      <c r="K246" s="218"/>
      <c r="L246" s="219"/>
      <c r="M246" s="220" t="s">
        <v>1</v>
      </c>
      <c r="N246" s="221" t="s">
        <v>40</v>
      </c>
      <c r="O246" s="76"/>
      <c r="P246" s="182">
        <f>O246*H246</f>
        <v>0</v>
      </c>
      <c r="Q246" s="182">
        <v>0.0064999999999999997</v>
      </c>
      <c r="R246" s="182">
        <f>Q246*H246</f>
        <v>0.051999999999999998</v>
      </c>
      <c r="S246" s="182">
        <v>0</v>
      </c>
      <c r="T246" s="18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4" t="s">
        <v>414</v>
      </c>
      <c r="AT246" s="184" t="s">
        <v>245</v>
      </c>
      <c r="AU246" s="184" t="s">
        <v>172</v>
      </c>
      <c r="AY246" s="18" t="s">
        <v>164</v>
      </c>
      <c r="BE246" s="185">
        <f>IF(N246="základná",J246,0)</f>
        <v>0</v>
      </c>
      <c r="BF246" s="185">
        <f>IF(N246="znížená",J246,0)</f>
        <v>0</v>
      </c>
      <c r="BG246" s="185">
        <f>IF(N246="zákl. prenesená",J246,0)</f>
        <v>0</v>
      </c>
      <c r="BH246" s="185">
        <f>IF(N246="zníž. prenesená",J246,0)</f>
        <v>0</v>
      </c>
      <c r="BI246" s="185">
        <f>IF(N246="nulová",J246,0)</f>
        <v>0</v>
      </c>
      <c r="BJ246" s="18" t="s">
        <v>172</v>
      </c>
      <c r="BK246" s="185">
        <f>ROUND(I246*H246,2)</f>
        <v>0</v>
      </c>
      <c r="BL246" s="18" t="s">
        <v>414</v>
      </c>
      <c r="BM246" s="184" t="s">
        <v>419</v>
      </c>
    </row>
    <row r="247" s="2" customFormat="1" ht="24.15" customHeight="1">
      <c r="A247" s="37"/>
      <c r="B247" s="171"/>
      <c r="C247" s="172" t="s">
        <v>420</v>
      </c>
      <c r="D247" s="172" t="s">
        <v>167</v>
      </c>
      <c r="E247" s="173" t="s">
        <v>421</v>
      </c>
      <c r="F247" s="174" t="s">
        <v>422</v>
      </c>
      <c r="G247" s="175" t="s">
        <v>227</v>
      </c>
      <c r="H247" s="176">
        <v>8</v>
      </c>
      <c r="I247" s="177"/>
      <c r="J247" s="178">
        <f>ROUND(I247*H247,2)</f>
        <v>0</v>
      </c>
      <c r="K247" s="179"/>
      <c r="L247" s="38"/>
      <c r="M247" s="222" t="s">
        <v>1</v>
      </c>
      <c r="N247" s="223" t="s">
        <v>40</v>
      </c>
      <c r="O247" s="224"/>
      <c r="P247" s="225">
        <f>O247*H247</f>
        <v>0</v>
      </c>
      <c r="Q247" s="225">
        <v>0</v>
      </c>
      <c r="R247" s="225">
        <f>Q247*H247</f>
        <v>0</v>
      </c>
      <c r="S247" s="225">
        <v>0.0050000000000000001</v>
      </c>
      <c r="T247" s="226">
        <f>S247*H247</f>
        <v>0.040000000000000001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4" t="s">
        <v>409</v>
      </c>
      <c r="AT247" s="184" t="s">
        <v>167</v>
      </c>
      <c r="AU247" s="184" t="s">
        <v>172</v>
      </c>
      <c r="AY247" s="18" t="s">
        <v>164</v>
      </c>
      <c r="BE247" s="185">
        <f>IF(N247="základná",J247,0)</f>
        <v>0</v>
      </c>
      <c r="BF247" s="185">
        <f>IF(N247="znížená",J247,0)</f>
        <v>0</v>
      </c>
      <c r="BG247" s="185">
        <f>IF(N247="zákl. prenesená",J247,0)</f>
        <v>0</v>
      </c>
      <c r="BH247" s="185">
        <f>IF(N247="zníž. prenesená",J247,0)</f>
        <v>0</v>
      </c>
      <c r="BI247" s="185">
        <f>IF(N247="nulová",J247,0)</f>
        <v>0</v>
      </c>
      <c r="BJ247" s="18" t="s">
        <v>172</v>
      </c>
      <c r="BK247" s="185">
        <f>ROUND(I247*H247,2)</f>
        <v>0</v>
      </c>
      <c r="BL247" s="18" t="s">
        <v>409</v>
      </c>
      <c r="BM247" s="184" t="s">
        <v>423</v>
      </c>
    </row>
    <row r="248" s="2" customFormat="1" ht="6.96" customHeight="1">
      <c r="A248" s="37"/>
      <c r="B248" s="59"/>
      <c r="C248" s="60"/>
      <c r="D248" s="60"/>
      <c r="E248" s="60"/>
      <c r="F248" s="60"/>
      <c r="G248" s="60"/>
      <c r="H248" s="60"/>
      <c r="I248" s="60"/>
      <c r="J248" s="60"/>
      <c r="K248" s="60"/>
      <c r="L248" s="38"/>
      <c r="M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</row>
  </sheetData>
  <autoFilter ref="C129:K247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462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ROUND(J126,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ROUND((SUM(BE126:BE206)),  2)</f>
        <v>0</v>
      </c>
      <c r="G33" s="37"/>
      <c r="H33" s="37"/>
      <c r="I33" s="127">
        <v>0.20000000000000001</v>
      </c>
      <c r="J33" s="126">
        <f>ROUND(((SUM(BE126:BE206))*I33),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ROUND((SUM(BF126:BF206)),  2)</f>
        <v>0</v>
      </c>
      <c r="G34" s="37"/>
      <c r="H34" s="37"/>
      <c r="I34" s="127">
        <v>0.20000000000000001</v>
      </c>
      <c r="J34" s="126">
        <f>ROUND(((SUM(BF126:BF206))*I34),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ROUND((SUM(BG126:BG206)),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ROUND((SUM(BH126:BH206)),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ROUND((SUM(BI126:BI206)),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08 - Trieda č.28b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J126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J127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J128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143</v>
      </c>
      <c r="E99" s="145"/>
      <c r="F99" s="145"/>
      <c r="G99" s="145"/>
      <c r="H99" s="145"/>
      <c r="I99" s="145"/>
      <c r="J99" s="146">
        <f>J140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9"/>
      <c r="C100" s="9"/>
      <c r="D100" s="140" t="s">
        <v>144</v>
      </c>
      <c r="E100" s="141"/>
      <c r="F100" s="141"/>
      <c r="G100" s="141"/>
      <c r="H100" s="141"/>
      <c r="I100" s="141"/>
      <c r="J100" s="142">
        <f>J142</f>
        <v>0</v>
      </c>
      <c r="K100" s="9"/>
      <c r="L100" s="13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3"/>
      <c r="C101" s="10"/>
      <c r="D101" s="144" t="s">
        <v>360</v>
      </c>
      <c r="E101" s="145"/>
      <c r="F101" s="145"/>
      <c r="G101" s="145"/>
      <c r="H101" s="145"/>
      <c r="I101" s="145"/>
      <c r="J101" s="146">
        <f>J143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146</v>
      </c>
      <c r="E102" s="145"/>
      <c r="F102" s="145"/>
      <c r="G102" s="145"/>
      <c r="H102" s="145"/>
      <c r="I102" s="145"/>
      <c r="J102" s="146">
        <f>J148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148</v>
      </c>
      <c r="E103" s="145"/>
      <c r="F103" s="145"/>
      <c r="G103" s="145"/>
      <c r="H103" s="145"/>
      <c r="I103" s="145"/>
      <c r="J103" s="146">
        <f>J163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149</v>
      </c>
      <c r="E104" s="145"/>
      <c r="F104" s="145"/>
      <c r="G104" s="145"/>
      <c r="H104" s="145"/>
      <c r="I104" s="145"/>
      <c r="J104" s="146">
        <f>J191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39"/>
      <c r="C105" s="9"/>
      <c r="D105" s="140" t="s">
        <v>362</v>
      </c>
      <c r="E105" s="141"/>
      <c r="F105" s="141"/>
      <c r="G105" s="141"/>
      <c r="H105" s="141"/>
      <c r="I105" s="141"/>
      <c r="J105" s="142">
        <f>J201</f>
        <v>0</v>
      </c>
      <c r="K105" s="9"/>
      <c r="L105" s="13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43"/>
      <c r="C106" s="10"/>
      <c r="D106" s="144" t="s">
        <v>363</v>
      </c>
      <c r="E106" s="145"/>
      <c r="F106" s="145"/>
      <c r="G106" s="145"/>
      <c r="H106" s="145"/>
      <c r="I106" s="145"/>
      <c r="J106" s="146">
        <f>J202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150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15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3.25" customHeight="1">
      <c r="A116" s="37"/>
      <c r="B116" s="38"/>
      <c r="C116" s="37"/>
      <c r="D116" s="37"/>
      <c r="E116" s="120" t="str">
        <f>E7</f>
        <v>Stavebné opravy v triedach - SPŠ elektrotechnická, Komenského 44, 040 01 Košice</v>
      </c>
      <c r="F116" s="31"/>
      <c r="G116" s="31"/>
      <c r="H116" s="31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133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7"/>
      <c r="D118" s="37"/>
      <c r="E118" s="66" t="str">
        <f>E9</f>
        <v>08 - Trieda č.28b</v>
      </c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19</v>
      </c>
      <c r="D120" s="37"/>
      <c r="E120" s="37"/>
      <c r="F120" s="26" t="str">
        <f>F12</f>
        <v>Komenského 44, 040 01 Košice</v>
      </c>
      <c r="G120" s="37"/>
      <c r="H120" s="37"/>
      <c r="I120" s="31" t="s">
        <v>21</v>
      </c>
      <c r="J120" s="68" t="str">
        <f>IF(J12="","",J12)</f>
        <v>25. 10. 2020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23</v>
      </c>
      <c r="D122" s="37"/>
      <c r="E122" s="37"/>
      <c r="F122" s="26" t="str">
        <f>E15</f>
        <v xml:space="preserve"> SPŠ elektrotechnická, Komenského 44, 04001 Košice</v>
      </c>
      <c r="G122" s="37"/>
      <c r="H122" s="37"/>
      <c r="I122" s="31" t="s">
        <v>29</v>
      </c>
      <c r="J122" s="35" t="str">
        <f>E21</f>
        <v xml:space="preserve"> 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27</v>
      </c>
      <c r="D123" s="37"/>
      <c r="E123" s="37"/>
      <c r="F123" s="26" t="str">
        <f>IF(E18="","",E18)</f>
        <v>Vyplň údaj</v>
      </c>
      <c r="G123" s="37"/>
      <c r="H123" s="37"/>
      <c r="I123" s="31" t="s">
        <v>32</v>
      </c>
      <c r="J123" s="35" t="str">
        <f>E24</f>
        <v xml:space="preserve"> 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47"/>
      <c r="B125" s="148"/>
      <c r="C125" s="149" t="s">
        <v>151</v>
      </c>
      <c r="D125" s="150" t="s">
        <v>59</v>
      </c>
      <c r="E125" s="150" t="s">
        <v>55</v>
      </c>
      <c r="F125" s="150" t="s">
        <v>56</v>
      </c>
      <c r="G125" s="150" t="s">
        <v>152</v>
      </c>
      <c r="H125" s="150" t="s">
        <v>153</v>
      </c>
      <c r="I125" s="150" t="s">
        <v>154</v>
      </c>
      <c r="J125" s="151" t="s">
        <v>137</v>
      </c>
      <c r="K125" s="152" t="s">
        <v>155</v>
      </c>
      <c r="L125" s="153"/>
      <c r="M125" s="85" t="s">
        <v>1</v>
      </c>
      <c r="N125" s="86" t="s">
        <v>38</v>
      </c>
      <c r="O125" s="86" t="s">
        <v>156</v>
      </c>
      <c r="P125" s="86" t="s">
        <v>157</v>
      </c>
      <c r="Q125" s="86" t="s">
        <v>158</v>
      </c>
      <c r="R125" s="86" t="s">
        <v>159</v>
      </c>
      <c r="S125" s="86" t="s">
        <v>160</v>
      </c>
      <c r="T125" s="87" t="s">
        <v>161</v>
      </c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</row>
    <row r="126" s="2" customFormat="1" ht="22.8" customHeight="1">
      <c r="A126" s="37"/>
      <c r="B126" s="38"/>
      <c r="C126" s="92" t="s">
        <v>138</v>
      </c>
      <c r="D126" s="37"/>
      <c r="E126" s="37"/>
      <c r="F126" s="37"/>
      <c r="G126" s="37"/>
      <c r="H126" s="37"/>
      <c r="I126" s="37"/>
      <c r="J126" s="154">
        <f>BK126</f>
        <v>0</v>
      </c>
      <c r="K126" s="37"/>
      <c r="L126" s="38"/>
      <c r="M126" s="88"/>
      <c r="N126" s="72"/>
      <c r="O126" s="89"/>
      <c r="P126" s="155">
        <f>P127+P142+P201</f>
        <v>0</v>
      </c>
      <c r="Q126" s="89"/>
      <c r="R126" s="155">
        <f>R127+R142+R201</f>
        <v>0.54039720999999996</v>
      </c>
      <c r="S126" s="89"/>
      <c r="T126" s="156">
        <f>T127+T142+T201</f>
        <v>0.02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73</v>
      </c>
      <c r="AU126" s="18" t="s">
        <v>139</v>
      </c>
      <c r="BK126" s="157">
        <f>BK127+BK142+BK201</f>
        <v>0</v>
      </c>
    </row>
    <row r="127" s="12" customFormat="1" ht="25.92" customHeight="1">
      <c r="A127" s="12"/>
      <c r="B127" s="158"/>
      <c r="C127" s="12"/>
      <c r="D127" s="159" t="s">
        <v>73</v>
      </c>
      <c r="E127" s="160" t="s">
        <v>162</v>
      </c>
      <c r="F127" s="160" t="s">
        <v>163</v>
      </c>
      <c r="G127" s="12"/>
      <c r="H127" s="12"/>
      <c r="I127" s="161"/>
      <c r="J127" s="162">
        <f>BK127</f>
        <v>0</v>
      </c>
      <c r="K127" s="12"/>
      <c r="L127" s="158"/>
      <c r="M127" s="163"/>
      <c r="N127" s="164"/>
      <c r="O127" s="164"/>
      <c r="P127" s="165">
        <f>P128+P140</f>
        <v>0</v>
      </c>
      <c r="Q127" s="164"/>
      <c r="R127" s="165">
        <f>R128+R140</f>
        <v>0.27617069999999999</v>
      </c>
      <c r="S127" s="164"/>
      <c r="T127" s="166">
        <f>T128+T140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73</v>
      </c>
      <c r="AU127" s="167" t="s">
        <v>74</v>
      </c>
      <c r="AY127" s="159" t="s">
        <v>164</v>
      </c>
      <c r="BK127" s="168">
        <f>BK128+BK140</f>
        <v>0</v>
      </c>
    </row>
    <row r="128" s="12" customFormat="1" ht="22.8" customHeight="1">
      <c r="A128" s="12"/>
      <c r="B128" s="158"/>
      <c r="C128" s="12"/>
      <c r="D128" s="159" t="s">
        <v>73</v>
      </c>
      <c r="E128" s="169" t="s">
        <v>165</v>
      </c>
      <c r="F128" s="169" t="s">
        <v>166</v>
      </c>
      <c r="G128" s="12"/>
      <c r="H128" s="12"/>
      <c r="I128" s="161"/>
      <c r="J128" s="170">
        <f>BK128</f>
        <v>0</v>
      </c>
      <c r="K128" s="12"/>
      <c r="L128" s="158"/>
      <c r="M128" s="163"/>
      <c r="N128" s="164"/>
      <c r="O128" s="164"/>
      <c r="P128" s="165">
        <f>SUM(P129:P139)</f>
        <v>0</v>
      </c>
      <c r="Q128" s="164"/>
      <c r="R128" s="165">
        <f>SUM(R129:R139)</f>
        <v>0.27617069999999999</v>
      </c>
      <c r="S128" s="164"/>
      <c r="T128" s="166">
        <f>SUM(T129:T139)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9" t="s">
        <v>82</v>
      </c>
      <c r="AT128" s="167" t="s">
        <v>73</v>
      </c>
      <c r="AU128" s="167" t="s">
        <v>82</v>
      </c>
      <c r="AY128" s="159" t="s">
        <v>164</v>
      </c>
      <c r="BK128" s="168">
        <f>SUM(BK129:BK139)</f>
        <v>0</v>
      </c>
    </row>
    <row r="129" s="2" customFormat="1" ht="37.8" customHeight="1">
      <c r="A129" s="37"/>
      <c r="B129" s="171"/>
      <c r="C129" s="172" t="s">
        <v>82</v>
      </c>
      <c r="D129" s="172" t="s">
        <v>167</v>
      </c>
      <c r="E129" s="173" t="s">
        <v>168</v>
      </c>
      <c r="F129" s="174" t="s">
        <v>169</v>
      </c>
      <c r="G129" s="175" t="s">
        <v>170</v>
      </c>
      <c r="H129" s="176">
        <v>37.911000000000001</v>
      </c>
      <c r="I129" s="177"/>
      <c r="J129" s="178">
        <f>ROUND(I129*H129,2)</f>
        <v>0</v>
      </c>
      <c r="K129" s="179"/>
      <c r="L129" s="38"/>
      <c r="M129" s="180" t="s">
        <v>1</v>
      </c>
      <c r="N129" s="181" t="s">
        <v>40</v>
      </c>
      <c r="O129" s="76"/>
      <c r="P129" s="182">
        <f>O129*H129</f>
        <v>0</v>
      </c>
      <c r="Q129" s="182">
        <v>0.00247</v>
      </c>
      <c r="R129" s="182">
        <f>Q129*H129</f>
        <v>0.093640170000000009</v>
      </c>
      <c r="S129" s="182">
        <v>0</v>
      </c>
      <c r="T129" s="18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4" t="s">
        <v>171</v>
      </c>
      <c r="AT129" s="184" t="s">
        <v>167</v>
      </c>
      <c r="AU129" s="184" t="s">
        <v>172</v>
      </c>
      <c r="AY129" s="18" t="s">
        <v>164</v>
      </c>
      <c r="BE129" s="185">
        <f>IF(N129="základná",J129,0)</f>
        <v>0</v>
      </c>
      <c r="BF129" s="185">
        <f>IF(N129="znížená",J129,0)</f>
        <v>0</v>
      </c>
      <c r="BG129" s="185">
        <f>IF(N129="zákl. prenesená",J129,0)</f>
        <v>0</v>
      </c>
      <c r="BH129" s="185">
        <f>IF(N129="zníž. prenesená",J129,0)</f>
        <v>0</v>
      </c>
      <c r="BI129" s="185">
        <f>IF(N129="nulová",J129,0)</f>
        <v>0</v>
      </c>
      <c r="BJ129" s="18" t="s">
        <v>172</v>
      </c>
      <c r="BK129" s="185">
        <f>ROUND(I129*H129,2)</f>
        <v>0</v>
      </c>
      <c r="BL129" s="18" t="s">
        <v>171</v>
      </c>
      <c r="BM129" s="184" t="s">
        <v>173</v>
      </c>
    </row>
    <row r="130" s="13" customFormat="1">
      <c r="A130" s="13"/>
      <c r="B130" s="186"/>
      <c r="C130" s="13"/>
      <c r="D130" s="187" t="s">
        <v>174</v>
      </c>
      <c r="E130" s="188" t="s">
        <v>1</v>
      </c>
      <c r="F130" s="189" t="s">
        <v>425</v>
      </c>
      <c r="G130" s="13"/>
      <c r="H130" s="190">
        <v>37.911000000000001</v>
      </c>
      <c r="I130" s="191"/>
      <c r="J130" s="13"/>
      <c r="K130" s="13"/>
      <c r="L130" s="186"/>
      <c r="M130" s="192"/>
      <c r="N130" s="193"/>
      <c r="O130" s="193"/>
      <c r="P130" s="193"/>
      <c r="Q130" s="193"/>
      <c r="R130" s="193"/>
      <c r="S130" s="193"/>
      <c r="T130" s="19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8" t="s">
        <v>174</v>
      </c>
      <c r="AU130" s="188" t="s">
        <v>172</v>
      </c>
      <c r="AV130" s="13" t="s">
        <v>172</v>
      </c>
      <c r="AW130" s="13" t="s">
        <v>30</v>
      </c>
      <c r="AX130" s="13" t="s">
        <v>74</v>
      </c>
      <c r="AY130" s="188" t="s">
        <v>164</v>
      </c>
    </row>
    <row r="131" s="14" customFormat="1">
      <c r="A131" s="14"/>
      <c r="B131" s="195"/>
      <c r="C131" s="14"/>
      <c r="D131" s="187" t="s">
        <v>174</v>
      </c>
      <c r="E131" s="196" t="s">
        <v>1</v>
      </c>
      <c r="F131" s="197" t="s">
        <v>176</v>
      </c>
      <c r="G131" s="14"/>
      <c r="H131" s="198">
        <v>37.911000000000001</v>
      </c>
      <c r="I131" s="199"/>
      <c r="J131" s="14"/>
      <c r="K131" s="14"/>
      <c r="L131" s="195"/>
      <c r="M131" s="200"/>
      <c r="N131" s="201"/>
      <c r="O131" s="201"/>
      <c r="P131" s="201"/>
      <c r="Q131" s="201"/>
      <c r="R131" s="201"/>
      <c r="S131" s="201"/>
      <c r="T131" s="20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96" t="s">
        <v>174</v>
      </c>
      <c r="AU131" s="196" t="s">
        <v>172</v>
      </c>
      <c r="AV131" s="14" t="s">
        <v>177</v>
      </c>
      <c r="AW131" s="14" t="s">
        <v>30</v>
      </c>
      <c r="AX131" s="14" t="s">
        <v>74</v>
      </c>
      <c r="AY131" s="196" t="s">
        <v>164</v>
      </c>
    </row>
    <row r="132" s="15" customFormat="1">
      <c r="A132" s="15"/>
      <c r="B132" s="203"/>
      <c r="C132" s="15"/>
      <c r="D132" s="187" t="s">
        <v>174</v>
      </c>
      <c r="E132" s="204" t="s">
        <v>1</v>
      </c>
      <c r="F132" s="205" t="s">
        <v>178</v>
      </c>
      <c r="G132" s="15"/>
      <c r="H132" s="206">
        <v>37.911000000000001</v>
      </c>
      <c r="I132" s="207"/>
      <c r="J132" s="15"/>
      <c r="K132" s="15"/>
      <c r="L132" s="203"/>
      <c r="M132" s="208"/>
      <c r="N132" s="209"/>
      <c r="O132" s="209"/>
      <c r="P132" s="209"/>
      <c r="Q132" s="209"/>
      <c r="R132" s="209"/>
      <c r="S132" s="209"/>
      <c r="T132" s="210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04" t="s">
        <v>174</v>
      </c>
      <c r="AU132" s="204" t="s">
        <v>172</v>
      </c>
      <c r="AV132" s="15" t="s">
        <v>171</v>
      </c>
      <c r="AW132" s="15" t="s">
        <v>30</v>
      </c>
      <c r="AX132" s="15" t="s">
        <v>82</v>
      </c>
      <c r="AY132" s="204" t="s">
        <v>164</v>
      </c>
    </row>
    <row r="133" s="2" customFormat="1" ht="24.15" customHeight="1">
      <c r="A133" s="37"/>
      <c r="B133" s="171"/>
      <c r="C133" s="172" t="s">
        <v>172</v>
      </c>
      <c r="D133" s="172" t="s">
        <v>167</v>
      </c>
      <c r="E133" s="173" t="s">
        <v>179</v>
      </c>
      <c r="F133" s="174" t="s">
        <v>180</v>
      </c>
      <c r="G133" s="175" t="s">
        <v>170</v>
      </c>
      <c r="H133" s="176">
        <v>73.899000000000001</v>
      </c>
      <c r="I133" s="177"/>
      <c r="J133" s="178">
        <f>ROUND(I133*H133,2)</f>
        <v>0</v>
      </c>
      <c r="K133" s="179"/>
      <c r="L133" s="38"/>
      <c r="M133" s="180" t="s">
        <v>1</v>
      </c>
      <c r="N133" s="181" t="s">
        <v>40</v>
      </c>
      <c r="O133" s="76"/>
      <c r="P133" s="182">
        <f>O133*H133</f>
        <v>0</v>
      </c>
      <c r="Q133" s="182">
        <v>0.00247</v>
      </c>
      <c r="R133" s="182">
        <f>Q133*H133</f>
        <v>0.18253053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171</v>
      </c>
      <c r="AT133" s="184" t="s">
        <v>167</v>
      </c>
      <c r="AU133" s="184" t="s">
        <v>172</v>
      </c>
      <c r="AY133" s="18" t="s">
        <v>164</v>
      </c>
      <c r="BE133" s="185">
        <f>IF(N133="základná",J133,0)</f>
        <v>0</v>
      </c>
      <c r="BF133" s="185">
        <f>IF(N133="znížená",J133,0)</f>
        <v>0</v>
      </c>
      <c r="BG133" s="185">
        <f>IF(N133="zákl. prenesená",J133,0)</f>
        <v>0</v>
      </c>
      <c r="BH133" s="185">
        <f>IF(N133="zníž. prenesená",J133,0)</f>
        <v>0</v>
      </c>
      <c r="BI133" s="185">
        <f>IF(N133="nulová",J133,0)</f>
        <v>0</v>
      </c>
      <c r="BJ133" s="18" t="s">
        <v>172</v>
      </c>
      <c r="BK133" s="185">
        <f>ROUND(I133*H133,2)</f>
        <v>0</v>
      </c>
      <c r="BL133" s="18" t="s">
        <v>171</v>
      </c>
      <c r="BM133" s="184" t="s">
        <v>181</v>
      </c>
    </row>
    <row r="134" s="13" customFormat="1">
      <c r="A134" s="13"/>
      <c r="B134" s="186"/>
      <c r="C134" s="13"/>
      <c r="D134" s="187" t="s">
        <v>174</v>
      </c>
      <c r="E134" s="188" t="s">
        <v>1</v>
      </c>
      <c r="F134" s="189" t="s">
        <v>426</v>
      </c>
      <c r="G134" s="13"/>
      <c r="H134" s="190">
        <v>81.844999999999999</v>
      </c>
      <c r="I134" s="191"/>
      <c r="J134" s="13"/>
      <c r="K134" s="13"/>
      <c r="L134" s="186"/>
      <c r="M134" s="192"/>
      <c r="N134" s="193"/>
      <c r="O134" s="193"/>
      <c r="P134" s="193"/>
      <c r="Q134" s="193"/>
      <c r="R134" s="193"/>
      <c r="S134" s="193"/>
      <c r="T134" s="19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8" t="s">
        <v>174</v>
      </c>
      <c r="AU134" s="188" t="s">
        <v>172</v>
      </c>
      <c r="AV134" s="13" t="s">
        <v>172</v>
      </c>
      <c r="AW134" s="13" t="s">
        <v>30</v>
      </c>
      <c r="AX134" s="13" t="s">
        <v>74</v>
      </c>
      <c r="AY134" s="188" t="s">
        <v>164</v>
      </c>
    </row>
    <row r="135" s="13" customFormat="1">
      <c r="A135" s="13"/>
      <c r="B135" s="186"/>
      <c r="C135" s="13"/>
      <c r="D135" s="187" t="s">
        <v>174</v>
      </c>
      <c r="E135" s="188" t="s">
        <v>1</v>
      </c>
      <c r="F135" s="189" t="s">
        <v>427</v>
      </c>
      <c r="G135" s="13"/>
      <c r="H135" s="190">
        <v>-12.808999999999999</v>
      </c>
      <c r="I135" s="191"/>
      <c r="J135" s="13"/>
      <c r="K135" s="13"/>
      <c r="L135" s="186"/>
      <c r="M135" s="192"/>
      <c r="N135" s="193"/>
      <c r="O135" s="193"/>
      <c r="P135" s="193"/>
      <c r="Q135" s="193"/>
      <c r="R135" s="193"/>
      <c r="S135" s="193"/>
      <c r="T135" s="19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8" t="s">
        <v>174</v>
      </c>
      <c r="AU135" s="188" t="s">
        <v>172</v>
      </c>
      <c r="AV135" s="13" t="s">
        <v>172</v>
      </c>
      <c r="AW135" s="13" t="s">
        <v>30</v>
      </c>
      <c r="AX135" s="13" t="s">
        <v>74</v>
      </c>
      <c r="AY135" s="188" t="s">
        <v>164</v>
      </c>
    </row>
    <row r="136" s="13" customFormat="1">
      <c r="A136" s="13"/>
      <c r="B136" s="186"/>
      <c r="C136" s="13"/>
      <c r="D136" s="187" t="s">
        <v>174</v>
      </c>
      <c r="E136" s="188" t="s">
        <v>1</v>
      </c>
      <c r="F136" s="189" t="s">
        <v>184</v>
      </c>
      <c r="G136" s="13"/>
      <c r="H136" s="190">
        <v>-1.845</v>
      </c>
      <c r="I136" s="191"/>
      <c r="J136" s="13"/>
      <c r="K136" s="13"/>
      <c r="L136" s="186"/>
      <c r="M136" s="192"/>
      <c r="N136" s="193"/>
      <c r="O136" s="193"/>
      <c r="P136" s="193"/>
      <c r="Q136" s="193"/>
      <c r="R136" s="193"/>
      <c r="S136" s="193"/>
      <c r="T136" s="19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8" t="s">
        <v>174</v>
      </c>
      <c r="AU136" s="188" t="s">
        <v>172</v>
      </c>
      <c r="AV136" s="13" t="s">
        <v>172</v>
      </c>
      <c r="AW136" s="13" t="s">
        <v>30</v>
      </c>
      <c r="AX136" s="13" t="s">
        <v>74</v>
      </c>
      <c r="AY136" s="188" t="s">
        <v>164</v>
      </c>
    </row>
    <row r="137" s="13" customFormat="1">
      <c r="A137" s="13"/>
      <c r="B137" s="186"/>
      <c r="C137" s="13"/>
      <c r="D137" s="187" t="s">
        <v>174</v>
      </c>
      <c r="E137" s="188" t="s">
        <v>1</v>
      </c>
      <c r="F137" s="189" t="s">
        <v>428</v>
      </c>
      <c r="G137" s="13"/>
      <c r="H137" s="190">
        <v>6.7080000000000002</v>
      </c>
      <c r="I137" s="191"/>
      <c r="J137" s="13"/>
      <c r="K137" s="13"/>
      <c r="L137" s="186"/>
      <c r="M137" s="192"/>
      <c r="N137" s="193"/>
      <c r="O137" s="193"/>
      <c r="P137" s="193"/>
      <c r="Q137" s="193"/>
      <c r="R137" s="193"/>
      <c r="S137" s="193"/>
      <c r="T137" s="19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8" t="s">
        <v>174</v>
      </c>
      <c r="AU137" s="188" t="s">
        <v>172</v>
      </c>
      <c r="AV137" s="13" t="s">
        <v>172</v>
      </c>
      <c r="AW137" s="13" t="s">
        <v>30</v>
      </c>
      <c r="AX137" s="13" t="s">
        <v>74</v>
      </c>
      <c r="AY137" s="188" t="s">
        <v>164</v>
      </c>
    </row>
    <row r="138" s="14" customFormat="1">
      <c r="A138" s="14"/>
      <c r="B138" s="195"/>
      <c r="C138" s="14"/>
      <c r="D138" s="187" t="s">
        <v>174</v>
      </c>
      <c r="E138" s="196" t="s">
        <v>1</v>
      </c>
      <c r="F138" s="197" t="s">
        <v>176</v>
      </c>
      <c r="G138" s="14"/>
      <c r="H138" s="198">
        <v>73.899000000000001</v>
      </c>
      <c r="I138" s="199"/>
      <c r="J138" s="14"/>
      <c r="K138" s="14"/>
      <c r="L138" s="195"/>
      <c r="M138" s="200"/>
      <c r="N138" s="201"/>
      <c r="O138" s="201"/>
      <c r="P138" s="201"/>
      <c r="Q138" s="201"/>
      <c r="R138" s="201"/>
      <c r="S138" s="201"/>
      <c r="T138" s="20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6" t="s">
        <v>174</v>
      </c>
      <c r="AU138" s="196" t="s">
        <v>172</v>
      </c>
      <c r="AV138" s="14" t="s">
        <v>177</v>
      </c>
      <c r="AW138" s="14" t="s">
        <v>30</v>
      </c>
      <c r="AX138" s="14" t="s">
        <v>74</v>
      </c>
      <c r="AY138" s="196" t="s">
        <v>164</v>
      </c>
    </row>
    <row r="139" s="15" customFormat="1">
      <c r="A139" s="15"/>
      <c r="B139" s="203"/>
      <c r="C139" s="15"/>
      <c r="D139" s="187" t="s">
        <v>174</v>
      </c>
      <c r="E139" s="204" t="s">
        <v>1</v>
      </c>
      <c r="F139" s="205" t="s">
        <v>178</v>
      </c>
      <c r="G139" s="15"/>
      <c r="H139" s="206">
        <v>73.899000000000001</v>
      </c>
      <c r="I139" s="207"/>
      <c r="J139" s="15"/>
      <c r="K139" s="15"/>
      <c r="L139" s="203"/>
      <c r="M139" s="208"/>
      <c r="N139" s="209"/>
      <c r="O139" s="209"/>
      <c r="P139" s="209"/>
      <c r="Q139" s="209"/>
      <c r="R139" s="209"/>
      <c r="S139" s="209"/>
      <c r="T139" s="210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04" t="s">
        <v>174</v>
      </c>
      <c r="AU139" s="204" t="s">
        <v>172</v>
      </c>
      <c r="AV139" s="15" t="s">
        <v>171</v>
      </c>
      <c r="AW139" s="15" t="s">
        <v>30</v>
      </c>
      <c r="AX139" s="15" t="s">
        <v>82</v>
      </c>
      <c r="AY139" s="204" t="s">
        <v>164</v>
      </c>
    </row>
    <row r="140" s="12" customFormat="1" ht="22.8" customHeight="1">
      <c r="A140" s="12"/>
      <c r="B140" s="158"/>
      <c r="C140" s="12"/>
      <c r="D140" s="159" t="s">
        <v>73</v>
      </c>
      <c r="E140" s="169" t="s">
        <v>229</v>
      </c>
      <c r="F140" s="169" t="s">
        <v>230</v>
      </c>
      <c r="G140" s="12"/>
      <c r="H140" s="12"/>
      <c r="I140" s="161"/>
      <c r="J140" s="170">
        <f>BK140</f>
        <v>0</v>
      </c>
      <c r="K140" s="12"/>
      <c r="L140" s="158"/>
      <c r="M140" s="163"/>
      <c r="N140" s="164"/>
      <c r="O140" s="164"/>
      <c r="P140" s="165">
        <f>P141</f>
        <v>0</v>
      </c>
      <c r="Q140" s="164"/>
      <c r="R140" s="165">
        <f>R141</f>
        <v>0</v>
      </c>
      <c r="S140" s="164"/>
      <c r="T140" s="166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59" t="s">
        <v>82</v>
      </c>
      <c r="AT140" s="167" t="s">
        <v>73</v>
      </c>
      <c r="AU140" s="167" t="s">
        <v>82</v>
      </c>
      <c r="AY140" s="159" t="s">
        <v>164</v>
      </c>
      <c r="BK140" s="168">
        <f>BK141</f>
        <v>0</v>
      </c>
    </row>
    <row r="141" s="2" customFormat="1" ht="24.15" customHeight="1">
      <c r="A141" s="37"/>
      <c r="B141" s="171"/>
      <c r="C141" s="172" t="s">
        <v>177</v>
      </c>
      <c r="D141" s="172" t="s">
        <v>167</v>
      </c>
      <c r="E141" s="173" t="s">
        <v>231</v>
      </c>
      <c r="F141" s="174" t="s">
        <v>232</v>
      </c>
      <c r="G141" s="175" t="s">
        <v>194</v>
      </c>
      <c r="H141" s="176">
        <v>0.27600000000000002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40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171</v>
      </c>
      <c r="AT141" s="184" t="s">
        <v>167</v>
      </c>
      <c r="AU141" s="184" t="s">
        <v>172</v>
      </c>
      <c r="AY141" s="18" t="s">
        <v>164</v>
      </c>
      <c r="BE141" s="185">
        <f>IF(N141="základná",J141,0)</f>
        <v>0</v>
      </c>
      <c r="BF141" s="185">
        <f>IF(N141="znížená",J141,0)</f>
        <v>0</v>
      </c>
      <c r="BG141" s="185">
        <f>IF(N141="zákl. prenesená",J141,0)</f>
        <v>0</v>
      </c>
      <c r="BH141" s="185">
        <f>IF(N141="zníž. prenesená",J141,0)</f>
        <v>0</v>
      </c>
      <c r="BI141" s="185">
        <f>IF(N141="nulová",J141,0)</f>
        <v>0</v>
      </c>
      <c r="BJ141" s="18" t="s">
        <v>172</v>
      </c>
      <c r="BK141" s="185">
        <f>ROUND(I141*H141,2)</f>
        <v>0</v>
      </c>
      <c r="BL141" s="18" t="s">
        <v>171</v>
      </c>
      <c r="BM141" s="184" t="s">
        <v>233</v>
      </c>
    </row>
    <row r="142" s="12" customFormat="1" ht="25.92" customHeight="1">
      <c r="A142" s="12"/>
      <c r="B142" s="158"/>
      <c r="C142" s="12"/>
      <c r="D142" s="159" t="s">
        <v>73</v>
      </c>
      <c r="E142" s="160" t="s">
        <v>234</v>
      </c>
      <c r="F142" s="160" t="s">
        <v>235</v>
      </c>
      <c r="G142" s="12"/>
      <c r="H142" s="12"/>
      <c r="I142" s="161"/>
      <c r="J142" s="162">
        <f>BK142</f>
        <v>0</v>
      </c>
      <c r="K142" s="12"/>
      <c r="L142" s="158"/>
      <c r="M142" s="163"/>
      <c r="N142" s="164"/>
      <c r="O142" s="164"/>
      <c r="P142" s="165">
        <f>P143+P148+P163+P191</f>
        <v>0</v>
      </c>
      <c r="Q142" s="164"/>
      <c r="R142" s="165">
        <f>R143+R148+R163+R191</f>
        <v>0.21222650999999998</v>
      </c>
      <c r="S142" s="164"/>
      <c r="T142" s="166">
        <f>T143+T148+T163+T191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172</v>
      </c>
      <c r="AT142" s="167" t="s">
        <v>73</v>
      </c>
      <c r="AU142" s="167" t="s">
        <v>74</v>
      </c>
      <c r="AY142" s="159" t="s">
        <v>164</v>
      </c>
      <c r="BK142" s="168">
        <f>BK143+BK148+BK163+BK191</f>
        <v>0</v>
      </c>
    </row>
    <row r="143" s="12" customFormat="1" ht="22.8" customHeight="1">
      <c r="A143" s="12"/>
      <c r="B143" s="158"/>
      <c r="C143" s="12"/>
      <c r="D143" s="159" t="s">
        <v>73</v>
      </c>
      <c r="E143" s="169" t="s">
        <v>376</v>
      </c>
      <c r="F143" s="169" t="s">
        <v>377</v>
      </c>
      <c r="G143" s="12"/>
      <c r="H143" s="12"/>
      <c r="I143" s="161"/>
      <c r="J143" s="170">
        <f>BK143</f>
        <v>0</v>
      </c>
      <c r="K143" s="12"/>
      <c r="L143" s="158"/>
      <c r="M143" s="163"/>
      <c r="N143" s="164"/>
      <c r="O143" s="164"/>
      <c r="P143" s="165">
        <f>SUM(P144:P147)</f>
        <v>0</v>
      </c>
      <c r="Q143" s="164"/>
      <c r="R143" s="165">
        <f>SUM(R144:R147)</f>
        <v>0</v>
      </c>
      <c r="S143" s="164"/>
      <c r="T143" s="166">
        <f>SUM(T144:T147)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9" t="s">
        <v>172</v>
      </c>
      <c r="AT143" s="167" t="s">
        <v>73</v>
      </c>
      <c r="AU143" s="167" t="s">
        <v>82</v>
      </c>
      <c r="AY143" s="159" t="s">
        <v>164</v>
      </c>
      <c r="BK143" s="168">
        <f>SUM(BK144:BK147)</f>
        <v>0</v>
      </c>
    </row>
    <row r="144" s="2" customFormat="1" ht="24.15" customHeight="1">
      <c r="A144" s="37"/>
      <c r="B144" s="171"/>
      <c r="C144" s="172" t="s">
        <v>171</v>
      </c>
      <c r="D144" s="172" t="s">
        <v>167</v>
      </c>
      <c r="E144" s="173" t="s">
        <v>378</v>
      </c>
      <c r="F144" s="174" t="s">
        <v>379</v>
      </c>
      <c r="G144" s="175" t="s">
        <v>170</v>
      </c>
      <c r="H144" s="176">
        <v>10.08</v>
      </c>
      <c r="I144" s="177"/>
      <c r="J144" s="178">
        <f>ROUND(I144*H144,2)</f>
        <v>0</v>
      </c>
      <c r="K144" s="179"/>
      <c r="L144" s="38"/>
      <c r="M144" s="180" t="s">
        <v>1</v>
      </c>
      <c r="N144" s="181" t="s">
        <v>40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</v>
      </c>
      <c r="T144" s="18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120</v>
      </c>
      <c r="AT144" s="184" t="s">
        <v>167</v>
      </c>
      <c r="AU144" s="184" t="s">
        <v>172</v>
      </c>
      <c r="AY144" s="18" t="s">
        <v>164</v>
      </c>
      <c r="BE144" s="185">
        <f>IF(N144="základná",J144,0)</f>
        <v>0</v>
      </c>
      <c r="BF144" s="185">
        <f>IF(N144="znížená",J144,0)</f>
        <v>0</v>
      </c>
      <c r="BG144" s="185">
        <f>IF(N144="zákl. prenesená",J144,0)</f>
        <v>0</v>
      </c>
      <c r="BH144" s="185">
        <f>IF(N144="zníž. prenesená",J144,0)</f>
        <v>0</v>
      </c>
      <c r="BI144" s="185">
        <f>IF(N144="nulová",J144,0)</f>
        <v>0</v>
      </c>
      <c r="BJ144" s="18" t="s">
        <v>172</v>
      </c>
      <c r="BK144" s="185">
        <f>ROUND(I144*H144,2)</f>
        <v>0</v>
      </c>
      <c r="BL144" s="18" t="s">
        <v>120</v>
      </c>
      <c r="BM144" s="184" t="s">
        <v>463</v>
      </c>
    </row>
    <row r="145" s="13" customFormat="1">
      <c r="A145" s="13"/>
      <c r="B145" s="186"/>
      <c r="C145" s="13"/>
      <c r="D145" s="187" t="s">
        <v>174</v>
      </c>
      <c r="E145" s="188" t="s">
        <v>1</v>
      </c>
      <c r="F145" s="189" t="s">
        <v>464</v>
      </c>
      <c r="G145" s="13"/>
      <c r="H145" s="190">
        <v>10.08</v>
      </c>
      <c r="I145" s="191"/>
      <c r="J145" s="13"/>
      <c r="K145" s="13"/>
      <c r="L145" s="186"/>
      <c r="M145" s="192"/>
      <c r="N145" s="193"/>
      <c r="O145" s="193"/>
      <c r="P145" s="193"/>
      <c r="Q145" s="193"/>
      <c r="R145" s="193"/>
      <c r="S145" s="193"/>
      <c r="T145" s="19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8" t="s">
        <v>174</v>
      </c>
      <c r="AU145" s="188" t="s">
        <v>172</v>
      </c>
      <c r="AV145" s="13" t="s">
        <v>172</v>
      </c>
      <c r="AW145" s="13" t="s">
        <v>30</v>
      </c>
      <c r="AX145" s="13" t="s">
        <v>74</v>
      </c>
      <c r="AY145" s="188" t="s">
        <v>164</v>
      </c>
    </row>
    <row r="146" s="14" customFormat="1">
      <c r="A146" s="14"/>
      <c r="B146" s="195"/>
      <c r="C146" s="14"/>
      <c r="D146" s="187" t="s">
        <v>174</v>
      </c>
      <c r="E146" s="196" t="s">
        <v>1</v>
      </c>
      <c r="F146" s="197" t="s">
        <v>323</v>
      </c>
      <c r="G146" s="14"/>
      <c r="H146" s="198">
        <v>10.08</v>
      </c>
      <c r="I146" s="199"/>
      <c r="J146" s="14"/>
      <c r="K146" s="14"/>
      <c r="L146" s="195"/>
      <c r="M146" s="200"/>
      <c r="N146" s="201"/>
      <c r="O146" s="201"/>
      <c r="P146" s="201"/>
      <c r="Q146" s="201"/>
      <c r="R146" s="201"/>
      <c r="S146" s="201"/>
      <c r="T146" s="20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6" t="s">
        <v>174</v>
      </c>
      <c r="AU146" s="196" t="s">
        <v>172</v>
      </c>
      <c r="AV146" s="14" t="s">
        <v>177</v>
      </c>
      <c r="AW146" s="14" t="s">
        <v>30</v>
      </c>
      <c r="AX146" s="14" t="s">
        <v>74</v>
      </c>
      <c r="AY146" s="196" t="s">
        <v>164</v>
      </c>
    </row>
    <row r="147" s="15" customFormat="1">
      <c r="A147" s="15"/>
      <c r="B147" s="203"/>
      <c r="C147" s="15"/>
      <c r="D147" s="187" t="s">
        <v>174</v>
      </c>
      <c r="E147" s="204" t="s">
        <v>1</v>
      </c>
      <c r="F147" s="205" t="s">
        <v>178</v>
      </c>
      <c r="G147" s="15"/>
      <c r="H147" s="206">
        <v>10.08</v>
      </c>
      <c r="I147" s="207"/>
      <c r="J147" s="15"/>
      <c r="K147" s="15"/>
      <c r="L147" s="203"/>
      <c r="M147" s="208"/>
      <c r="N147" s="209"/>
      <c r="O147" s="209"/>
      <c r="P147" s="209"/>
      <c r="Q147" s="209"/>
      <c r="R147" s="209"/>
      <c r="S147" s="209"/>
      <c r="T147" s="21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04" t="s">
        <v>174</v>
      </c>
      <c r="AU147" s="204" t="s">
        <v>172</v>
      </c>
      <c r="AV147" s="15" t="s">
        <v>171</v>
      </c>
      <c r="AW147" s="15" t="s">
        <v>30</v>
      </c>
      <c r="AX147" s="15" t="s">
        <v>82</v>
      </c>
      <c r="AY147" s="204" t="s">
        <v>164</v>
      </c>
    </row>
    <row r="148" s="12" customFormat="1" ht="22.8" customHeight="1">
      <c r="A148" s="12"/>
      <c r="B148" s="158"/>
      <c r="C148" s="12"/>
      <c r="D148" s="159" t="s">
        <v>73</v>
      </c>
      <c r="E148" s="169" t="s">
        <v>271</v>
      </c>
      <c r="F148" s="169" t="s">
        <v>272</v>
      </c>
      <c r="G148" s="12"/>
      <c r="H148" s="12"/>
      <c r="I148" s="161"/>
      <c r="J148" s="170">
        <f>BK148</f>
        <v>0</v>
      </c>
      <c r="K148" s="12"/>
      <c r="L148" s="158"/>
      <c r="M148" s="163"/>
      <c r="N148" s="164"/>
      <c r="O148" s="164"/>
      <c r="P148" s="165">
        <f>SUM(P149:P162)</f>
        <v>0</v>
      </c>
      <c r="Q148" s="164"/>
      <c r="R148" s="165">
        <f>SUM(R149:R162)</f>
        <v>0.14802895999999999</v>
      </c>
      <c r="S148" s="164"/>
      <c r="T148" s="166">
        <f>SUM(T149:T162)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9" t="s">
        <v>172</v>
      </c>
      <c r="AT148" s="167" t="s">
        <v>73</v>
      </c>
      <c r="AU148" s="167" t="s">
        <v>82</v>
      </c>
      <c r="AY148" s="159" t="s">
        <v>164</v>
      </c>
      <c r="BK148" s="168">
        <f>SUM(BK149:BK162)</f>
        <v>0</v>
      </c>
    </row>
    <row r="149" s="2" customFormat="1" ht="14.4" customHeight="1">
      <c r="A149" s="37"/>
      <c r="B149" s="171"/>
      <c r="C149" s="172" t="s">
        <v>196</v>
      </c>
      <c r="D149" s="172" t="s">
        <v>167</v>
      </c>
      <c r="E149" s="173" t="s">
        <v>274</v>
      </c>
      <c r="F149" s="174" t="s">
        <v>275</v>
      </c>
      <c r="G149" s="175" t="s">
        <v>276</v>
      </c>
      <c r="H149" s="176">
        <v>25.693999999999999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40</v>
      </c>
      <c r="O149" s="76"/>
      <c r="P149" s="182">
        <f>O149*H149</f>
        <v>0</v>
      </c>
      <c r="Q149" s="182">
        <v>4.0000000000000003E-05</v>
      </c>
      <c r="R149" s="182">
        <f>Q149*H149</f>
        <v>0.00102776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120</v>
      </c>
      <c r="AT149" s="184" t="s">
        <v>167</v>
      </c>
      <c r="AU149" s="184" t="s">
        <v>172</v>
      </c>
      <c r="AY149" s="18" t="s">
        <v>164</v>
      </c>
      <c r="BE149" s="185">
        <f>IF(N149="základná",J149,0)</f>
        <v>0</v>
      </c>
      <c r="BF149" s="185">
        <f>IF(N149="znížená",J149,0)</f>
        <v>0</v>
      </c>
      <c r="BG149" s="185">
        <f>IF(N149="zákl. prenesená",J149,0)</f>
        <v>0</v>
      </c>
      <c r="BH149" s="185">
        <f>IF(N149="zníž. prenesená",J149,0)</f>
        <v>0</v>
      </c>
      <c r="BI149" s="185">
        <f>IF(N149="nulová",J149,0)</f>
        <v>0</v>
      </c>
      <c r="BJ149" s="18" t="s">
        <v>172</v>
      </c>
      <c r="BK149" s="185">
        <f>ROUND(I149*H149,2)</f>
        <v>0</v>
      </c>
      <c r="BL149" s="18" t="s">
        <v>120</v>
      </c>
      <c r="BM149" s="184" t="s">
        <v>277</v>
      </c>
    </row>
    <row r="150" s="13" customFormat="1">
      <c r="A150" s="13"/>
      <c r="B150" s="186"/>
      <c r="C150" s="13"/>
      <c r="D150" s="187" t="s">
        <v>174</v>
      </c>
      <c r="E150" s="188" t="s">
        <v>1</v>
      </c>
      <c r="F150" s="189" t="s">
        <v>431</v>
      </c>
      <c r="G150" s="13"/>
      <c r="H150" s="190">
        <v>24.794</v>
      </c>
      <c r="I150" s="191"/>
      <c r="J150" s="13"/>
      <c r="K150" s="13"/>
      <c r="L150" s="186"/>
      <c r="M150" s="192"/>
      <c r="N150" s="193"/>
      <c r="O150" s="193"/>
      <c r="P150" s="193"/>
      <c r="Q150" s="193"/>
      <c r="R150" s="193"/>
      <c r="S150" s="193"/>
      <c r="T150" s="19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8" t="s">
        <v>174</v>
      </c>
      <c r="AU150" s="188" t="s">
        <v>172</v>
      </c>
      <c r="AV150" s="13" t="s">
        <v>172</v>
      </c>
      <c r="AW150" s="13" t="s">
        <v>30</v>
      </c>
      <c r="AX150" s="13" t="s">
        <v>74</v>
      </c>
      <c r="AY150" s="188" t="s">
        <v>164</v>
      </c>
    </row>
    <row r="151" s="13" customFormat="1">
      <c r="A151" s="13"/>
      <c r="B151" s="186"/>
      <c r="C151" s="13"/>
      <c r="D151" s="187" t="s">
        <v>174</v>
      </c>
      <c r="E151" s="188" t="s">
        <v>1</v>
      </c>
      <c r="F151" s="189" t="s">
        <v>279</v>
      </c>
      <c r="G151" s="13"/>
      <c r="H151" s="190">
        <v>0.80000000000000004</v>
      </c>
      <c r="I151" s="191"/>
      <c r="J151" s="13"/>
      <c r="K151" s="13"/>
      <c r="L151" s="186"/>
      <c r="M151" s="192"/>
      <c r="N151" s="193"/>
      <c r="O151" s="193"/>
      <c r="P151" s="193"/>
      <c r="Q151" s="193"/>
      <c r="R151" s="193"/>
      <c r="S151" s="193"/>
      <c r="T151" s="19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8" t="s">
        <v>174</v>
      </c>
      <c r="AU151" s="188" t="s">
        <v>172</v>
      </c>
      <c r="AV151" s="13" t="s">
        <v>172</v>
      </c>
      <c r="AW151" s="13" t="s">
        <v>30</v>
      </c>
      <c r="AX151" s="13" t="s">
        <v>74</v>
      </c>
      <c r="AY151" s="188" t="s">
        <v>164</v>
      </c>
    </row>
    <row r="152" s="13" customFormat="1">
      <c r="A152" s="13"/>
      <c r="B152" s="186"/>
      <c r="C152" s="13"/>
      <c r="D152" s="187" t="s">
        <v>174</v>
      </c>
      <c r="E152" s="188" t="s">
        <v>1</v>
      </c>
      <c r="F152" s="189" t="s">
        <v>432</v>
      </c>
      <c r="G152" s="13"/>
      <c r="H152" s="190">
        <v>1</v>
      </c>
      <c r="I152" s="191"/>
      <c r="J152" s="13"/>
      <c r="K152" s="13"/>
      <c r="L152" s="186"/>
      <c r="M152" s="192"/>
      <c r="N152" s="193"/>
      <c r="O152" s="193"/>
      <c r="P152" s="193"/>
      <c r="Q152" s="193"/>
      <c r="R152" s="193"/>
      <c r="S152" s="193"/>
      <c r="T152" s="19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8" t="s">
        <v>174</v>
      </c>
      <c r="AU152" s="188" t="s">
        <v>172</v>
      </c>
      <c r="AV152" s="13" t="s">
        <v>172</v>
      </c>
      <c r="AW152" s="13" t="s">
        <v>30</v>
      </c>
      <c r="AX152" s="13" t="s">
        <v>74</v>
      </c>
      <c r="AY152" s="188" t="s">
        <v>164</v>
      </c>
    </row>
    <row r="153" s="13" customFormat="1">
      <c r="A153" s="13"/>
      <c r="B153" s="186"/>
      <c r="C153" s="13"/>
      <c r="D153" s="187" t="s">
        <v>174</v>
      </c>
      <c r="E153" s="188" t="s">
        <v>1</v>
      </c>
      <c r="F153" s="189" t="s">
        <v>281</v>
      </c>
      <c r="G153" s="13"/>
      <c r="H153" s="190">
        <v>-0.90000000000000002</v>
      </c>
      <c r="I153" s="191"/>
      <c r="J153" s="13"/>
      <c r="K153" s="13"/>
      <c r="L153" s="186"/>
      <c r="M153" s="192"/>
      <c r="N153" s="193"/>
      <c r="O153" s="193"/>
      <c r="P153" s="193"/>
      <c r="Q153" s="193"/>
      <c r="R153" s="193"/>
      <c r="S153" s="193"/>
      <c r="T153" s="19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8" t="s">
        <v>174</v>
      </c>
      <c r="AU153" s="188" t="s">
        <v>172</v>
      </c>
      <c r="AV153" s="13" t="s">
        <v>172</v>
      </c>
      <c r="AW153" s="13" t="s">
        <v>30</v>
      </c>
      <c r="AX153" s="13" t="s">
        <v>74</v>
      </c>
      <c r="AY153" s="188" t="s">
        <v>164</v>
      </c>
    </row>
    <row r="154" s="14" customFormat="1">
      <c r="A154" s="14"/>
      <c r="B154" s="195"/>
      <c r="C154" s="14"/>
      <c r="D154" s="187" t="s">
        <v>174</v>
      </c>
      <c r="E154" s="196" t="s">
        <v>1</v>
      </c>
      <c r="F154" s="197" t="s">
        <v>176</v>
      </c>
      <c r="G154" s="14"/>
      <c r="H154" s="198">
        <v>25.694000000000003</v>
      </c>
      <c r="I154" s="199"/>
      <c r="J154" s="14"/>
      <c r="K154" s="14"/>
      <c r="L154" s="195"/>
      <c r="M154" s="200"/>
      <c r="N154" s="201"/>
      <c r="O154" s="201"/>
      <c r="P154" s="201"/>
      <c r="Q154" s="201"/>
      <c r="R154" s="201"/>
      <c r="S154" s="201"/>
      <c r="T154" s="20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6" t="s">
        <v>174</v>
      </c>
      <c r="AU154" s="196" t="s">
        <v>172</v>
      </c>
      <c r="AV154" s="14" t="s">
        <v>177</v>
      </c>
      <c r="AW154" s="14" t="s">
        <v>30</v>
      </c>
      <c r="AX154" s="14" t="s">
        <v>74</v>
      </c>
      <c r="AY154" s="196" t="s">
        <v>164</v>
      </c>
    </row>
    <row r="155" s="15" customFormat="1">
      <c r="A155" s="15"/>
      <c r="B155" s="203"/>
      <c r="C155" s="15"/>
      <c r="D155" s="187" t="s">
        <v>174</v>
      </c>
      <c r="E155" s="204" t="s">
        <v>1</v>
      </c>
      <c r="F155" s="205" t="s">
        <v>178</v>
      </c>
      <c r="G155" s="15"/>
      <c r="H155" s="206">
        <v>25.694000000000003</v>
      </c>
      <c r="I155" s="207"/>
      <c r="J155" s="15"/>
      <c r="K155" s="15"/>
      <c r="L155" s="203"/>
      <c r="M155" s="208"/>
      <c r="N155" s="209"/>
      <c r="O155" s="209"/>
      <c r="P155" s="209"/>
      <c r="Q155" s="209"/>
      <c r="R155" s="209"/>
      <c r="S155" s="209"/>
      <c r="T155" s="210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04" t="s">
        <v>174</v>
      </c>
      <c r="AU155" s="204" t="s">
        <v>172</v>
      </c>
      <c r="AV155" s="15" t="s">
        <v>171</v>
      </c>
      <c r="AW155" s="15" t="s">
        <v>30</v>
      </c>
      <c r="AX155" s="15" t="s">
        <v>82</v>
      </c>
      <c r="AY155" s="204" t="s">
        <v>164</v>
      </c>
    </row>
    <row r="156" s="2" customFormat="1" ht="14.4" customHeight="1">
      <c r="A156" s="37"/>
      <c r="B156" s="171"/>
      <c r="C156" s="211" t="s">
        <v>165</v>
      </c>
      <c r="D156" s="211" t="s">
        <v>245</v>
      </c>
      <c r="E156" s="212" t="s">
        <v>283</v>
      </c>
      <c r="F156" s="213" t="s">
        <v>284</v>
      </c>
      <c r="G156" s="214" t="s">
        <v>170</v>
      </c>
      <c r="H156" s="215">
        <v>2.621</v>
      </c>
      <c r="I156" s="216"/>
      <c r="J156" s="217">
        <f>ROUND(I156*H156,2)</f>
        <v>0</v>
      </c>
      <c r="K156" s="218"/>
      <c r="L156" s="219"/>
      <c r="M156" s="220" t="s">
        <v>1</v>
      </c>
      <c r="N156" s="221" t="s">
        <v>40</v>
      </c>
      <c r="O156" s="76"/>
      <c r="P156" s="182">
        <f>O156*H156</f>
        <v>0</v>
      </c>
      <c r="Q156" s="182">
        <v>0.0030000000000000001</v>
      </c>
      <c r="R156" s="182">
        <f>Q156*H156</f>
        <v>0.0078630000000000002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248</v>
      </c>
      <c r="AT156" s="184" t="s">
        <v>245</v>
      </c>
      <c r="AU156" s="184" t="s">
        <v>172</v>
      </c>
      <c r="AY156" s="18" t="s">
        <v>164</v>
      </c>
      <c r="BE156" s="185">
        <f>IF(N156="základná",J156,0)</f>
        <v>0</v>
      </c>
      <c r="BF156" s="185">
        <f>IF(N156="znížená",J156,0)</f>
        <v>0</v>
      </c>
      <c r="BG156" s="185">
        <f>IF(N156="zákl. prenesená",J156,0)</f>
        <v>0</v>
      </c>
      <c r="BH156" s="185">
        <f>IF(N156="zníž. prenesená",J156,0)</f>
        <v>0</v>
      </c>
      <c r="BI156" s="185">
        <f>IF(N156="nulová",J156,0)</f>
        <v>0</v>
      </c>
      <c r="BJ156" s="18" t="s">
        <v>172</v>
      </c>
      <c r="BK156" s="185">
        <f>ROUND(I156*H156,2)</f>
        <v>0</v>
      </c>
      <c r="BL156" s="18" t="s">
        <v>120</v>
      </c>
      <c r="BM156" s="184" t="s">
        <v>285</v>
      </c>
    </row>
    <row r="157" s="13" customFormat="1">
      <c r="A157" s="13"/>
      <c r="B157" s="186"/>
      <c r="C157" s="13"/>
      <c r="D157" s="187" t="s">
        <v>174</v>
      </c>
      <c r="E157" s="13"/>
      <c r="F157" s="189" t="s">
        <v>433</v>
      </c>
      <c r="G157" s="13"/>
      <c r="H157" s="190">
        <v>2.621</v>
      </c>
      <c r="I157" s="191"/>
      <c r="J157" s="13"/>
      <c r="K157" s="13"/>
      <c r="L157" s="186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174</v>
      </c>
      <c r="AU157" s="188" t="s">
        <v>172</v>
      </c>
      <c r="AV157" s="13" t="s">
        <v>172</v>
      </c>
      <c r="AW157" s="13" t="s">
        <v>3</v>
      </c>
      <c r="AX157" s="13" t="s">
        <v>82</v>
      </c>
      <c r="AY157" s="188" t="s">
        <v>164</v>
      </c>
    </row>
    <row r="158" s="2" customFormat="1" ht="24.15" customHeight="1">
      <c r="A158" s="37"/>
      <c r="B158" s="171"/>
      <c r="C158" s="172" t="s">
        <v>203</v>
      </c>
      <c r="D158" s="172" t="s">
        <v>167</v>
      </c>
      <c r="E158" s="173" t="s">
        <v>288</v>
      </c>
      <c r="F158" s="174" t="s">
        <v>289</v>
      </c>
      <c r="G158" s="175" t="s">
        <v>170</v>
      </c>
      <c r="H158" s="176">
        <v>41.043999999999997</v>
      </c>
      <c r="I158" s="177"/>
      <c r="J158" s="178">
        <f>ROUND(I158*H158,2)</f>
        <v>0</v>
      </c>
      <c r="K158" s="179"/>
      <c r="L158" s="38"/>
      <c r="M158" s="180" t="s">
        <v>1</v>
      </c>
      <c r="N158" s="181" t="s">
        <v>40</v>
      </c>
      <c r="O158" s="76"/>
      <c r="P158" s="182">
        <f>O158*H158</f>
        <v>0</v>
      </c>
      <c r="Q158" s="182">
        <v>0.00029999999999999997</v>
      </c>
      <c r="R158" s="182">
        <f>Q158*H158</f>
        <v>0.012313199999999998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120</v>
      </c>
      <c r="AT158" s="184" t="s">
        <v>167</v>
      </c>
      <c r="AU158" s="184" t="s">
        <v>172</v>
      </c>
      <c r="AY158" s="18" t="s">
        <v>164</v>
      </c>
      <c r="BE158" s="185">
        <f>IF(N158="základná",J158,0)</f>
        <v>0</v>
      </c>
      <c r="BF158" s="185">
        <f>IF(N158="znížená",J158,0)</f>
        <v>0</v>
      </c>
      <c r="BG158" s="185">
        <f>IF(N158="zákl. prenesená",J158,0)</f>
        <v>0</v>
      </c>
      <c r="BH158" s="185">
        <f>IF(N158="zníž. prenesená",J158,0)</f>
        <v>0</v>
      </c>
      <c r="BI158" s="185">
        <f>IF(N158="nulová",J158,0)</f>
        <v>0</v>
      </c>
      <c r="BJ158" s="18" t="s">
        <v>172</v>
      </c>
      <c r="BK158" s="185">
        <f>ROUND(I158*H158,2)</f>
        <v>0</v>
      </c>
      <c r="BL158" s="18" t="s">
        <v>120</v>
      </c>
      <c r="BM158" s="184" t="s">
        <v>290</v>
      </c>
    </row>
    <row r="159" s="2" customFormat="1" ht="14.4" customHeight="1">
      <c r="A159" s="37"/>
      <c r="B159" s="171"/>
      <c r="C159" s="211" t="s">
        <v>207</v>
      </c>
      <c r="D159" s="211" t="s">
        <v>245</v>
      </c>
      <c r="E159" s="212" t="s">
        <v>283</v>
      </c>
      <c r="F159" s="213" t="s">
        <v>284</v>
      </c>
      <c r="G159" s="214" t="s">
        <v>170</v>
      </c>
      <c r="H159" s="215">
        <v>42.274999999999999</v>
      </c>
      <c r="I159" s="216"/>
      <c r="J159" s="217">
        <f>ROUND(I159*H159,2)</f>
        <v>0</v>
      </c>
      <c r="K159" s="218"/>
      <c r="L159" s="219"/>
      <c r="M159" s="220" t="s">
        <v>1</v>
      </c>
      <c r="N159" s="221" t="s">
        <v>40</v>
      </c>
      <c r="O159" s="76"/>
      <c r="P159" s="182">
        <f>O159*H159</f>
        <v>0</v>
      </c>
      <c r="Q159" s="182">
        <v>0.0030000000000000001</v>
      </c>
      <c r="R159" s="182">
        <f>Q159*H159</f>
        <v>0.12682499999999999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248</v>
      </c>
      <c r="AT159" s="184" t="s">
        <v>245</v>
      </c>
      <c r="AU159" s="184" t="s">
        <v>172</v>
      </c>
      <c r="AY159" s="18" t="s">
        <v>164</v>
      </c>
      <c r="BE159" s="185">
        <f>IF(N159="základná",J159,0)</f>
        <v>0</v>
      </c>
      <c r="BF159" s="185">
        <f>IF(N159="znížená",J159,0)</f>
        <v>0</v>
      </c>
      <c r="BG159" s="185">
        <f>IF(N159="zákl. prenesená",J159,0)</f>
        <v>0</v>
      </c>
      <c r="BH159" s="185">
        <f>IF(N159="zníž. prenesená",J159,0)</f>
        <v>0</v>
      </c>
      <c r="BI159" s="185">
        <f>IF(N159="nulová",J159,0)</f>
        <v>0</v>
      </c>
      <c r="BJ159" s="18" t="s">
        <v>172</v>
      </c>
      <c r="BK159" s="185">
        <f>ROUND(I159*H159,2)</f>
        <v>0</v>
      </c>
      <c r="BL159" s="18" t="s">
        <v>120</v>
      </c>
      <c r="BM159" s="184" t="s">
        <v>292</v>
      </c>
    </row>
    <row r="160" s="13" customFormat="1">
      <c r="A160" s="13"/>
      <c r="B160" s="186"/>
      <c r="C160" s="13"/>
      <c r="D160" s="187" t="s">
        <v>174</v>
      </c>
      <c r="E160" s="13"/>
      <c r="F160" s="189" t="s">
        <v>434</v>
      </c>
      <c r="G160" s="13"/>
      <c r="H160" s="190">
        <v>42.274999999999999</v>
      </c>
      <c r="I160" s="191"/>
      <c r="J160" s="13"/>
      <c r="K160" s="13"/>
      <c r="L160" s="186"/>
      <c r="M160" s="192"/>
      <c r="N160" s="193"/>
      <c r="O160" s="193"/>
      <c r="P160" s="193"/>
      <c r="Q160" s="193"/>
      <c r="R160" s="193"/>
      <c r="S160" s="193"/>
      <c r="T160" s="19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8" t="s">
        <v>174</v>
      </c>
      <c r="AU160" s="188" t="s">
        <v>172</v>
      </c>
      <c r="AV160" s="13" t="s">
        <v>172</v>
      </c>
      <c r="AW160" s="13" t="s">
        <v>3</v>
      </c>
      <c r="AX160" s="13" t="s">
        <v>82</v>
      </c>
      <c r="AY160" s="188" t="s">
        <v>164</v>
      </c>
    </row>
    <row r="161" s="2" customFormat="1" ht="14.4" customHeight="1">
      <c r="A161" s="37"/>
      <c r="B161" s="171"/>
      <c r="C161" s="172" t="s">
        <v>186</v>
      </c>
      <c r="D161" s="172" t="s">
        <v>167</v>
      </c>
      <c r="E161" s="173" t="s">
        <v>295</v>
      </c>
      <c r="F161" s="174" t="s">
        <v>296</v>
      </c>
      <c r="G161" s="175" t="s">
        <v>170</v>
      </c>
      <c r="H161" s="176">
        <v>41.043999999999997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40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120</v>
      </c>
      <c r="AT161" s="184" t="s">
        <v>167</v>
      </c>
      <c r="AU161" s="184" t="s">
        <v>172</v>
      </c>
      <c r="AY161" s="18" t="s">
        <v>164</v>
      </c>
      <c r="BE161" s="185">
        <f>IF(N161="základná",J161,0)</f>
        <v>0</v>
      </c>
      <c r="BF161" s="185">
        <f>IF(N161="znížená",J161,0)</f>
        <v>0</v>
      </c>
      <c r="BG161" s="185">
        <f>IF(N161="zákl. prenesená",J161,0)</f>
        <v>0</v>
      </c>
      <c r="BH161" s="185">
        <f>IF(N161="zníž. prenesená",J161,0)</f>
        <v>0</v>
      </c>
      <c r="BI161" s="185">
        <f>IF(N161="nulová",J161,0)</f>
        <v>0</v>
      </c>
      <c r="BJ161" s="18" t="s">
        <v>172</v>
      </c>
      <c r="BK161" s="185">
        <f>ROUND(I161*H161,2)</f>
        <v>0</v>
      </c>
      <c r="BL161" s="18" t="s">
        <v>120</v>
      </c>
      <c r="BM161" s="184" t="s">
        <v>297</v>
      </c>
    </row>
    <row r="162" s="2" customFormat="1" ht="24.15" customHeight="1">
      <c r="A162" s="37"/>
      <c r="B162" s="171"/>
      <c r="C162" s="172" t="s">
        <v>102</v>
      </c>
      <c r="D162" s="172" t="s">
        <v>167</v>
      </c>
      <c r="E162" s="173" t="s">
        <v>299</v>
      </c>
      <c r="F162" s="174" t="s">
        <v>300</v>
      </c>
      <c r="G162" s="175" t="s">
        <v>194</v>
      </c>
      <c r="H162" s="176">
        <v>0.14799999999999999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40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120</v>
      </c>
      <c r="AT162" s="184" t="s">
        <v>167</v>
      </c>
      <c r="AU162" s="184" t="s">
        <v>172</v>
      </c>
      <c r="AY162" s="18" t="s">
        <v>164</v>
      </c>
      <c r="BE162" s="185">
        <f>IF(N162="základná",J162,0)</f>
        <v>0</v>
      </c>
      <c r="BF162" s="185">
        <f>IF(N162="znížená",J162,0)</f>
        <v>0</v>
      </c>
      <c r="BG162" s="185">
        <f>IF(N162="zákl. prenesená",J162,0)</f>
        <v>0</v>
      </c>
      <c r="BH162" s="185">
        <f>IF(N162="zníž. prenesená",J162,0)</f>
        <v>0</v>
      </c>
      <c r="BI162" s="185">
        <f>IF(N162="nulová",J162,0)</f>
        <v>0</v>
      </c>
      <c r="BJ162" s="18" t="s">
        <v>172</v>
      </c>
      <c r="BK162" s="185">
        <f>ROUND(I162*H162,2)</f>
        <v>0</v>
      </c>
      <c r="BL162" s="18" t="s">
        <v>120</v>
      </c>
      <c r="BM162" s="184" t="s">
        <v>301</v>
      </c>
    </row>
    <row r="163" s="12" customFormat="1" ht="22.8" customHeight="1">
      <c r="A163" s="12"/>
      <c r="B163" s="158"/>
      <c r="C163" s="12"/>
      <c r="D163" s="159" t="s">
        <v>73</v>
      </c>
      <c r="E163" s="169" t="s">
        <v>316</v>
      </c>
      <c r="F163" s="169" t="s">
        <v>317</v>
      </c>
      <c r="G163" s="12"/>
      <c r="H163" s="12"/>
      <c r="I163" s="161"/>
      <c r="J163" s="170">
        <f>BK163</f>
        <v>0</v>
      </c>
      <c r="K163" s="12"/>
      <c r="L163" s="158"/>
      <c r="M163" s="163"/>
      <c r="N163" s="164"/>
      <c r="O163" s="164"/>
      <c r="P163" s="165">
        <f>SUM(P164:P190)</f>
        <v>0</v>
      </c>
      <c r="Q163" s="164"/>
      <c r="R163" s="165">
        <f>SUM(R164:R190)</f>
        <v>0.047329900000000008</v>
      </c>
      <c r="S163" s="164"/>
      <c r="T163" s="166">
        <f>SUM(T164:T190)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172</v>
      </c>
      <c r="AT163" s="167" t="s">
        <v>73</v>
      </c>
      <c r="AU163" s="167" t="s">
        <v>82</v>
      </c>
      <c r="AY163" s="159" t="s">
        <v>164</v>
      </c>
      <c r="BK163" s="168">
        <f>SUM(BK164:BK190)</f>
        <v>0</v>
      </c>
    </row>
    <row r="164" s="2" customFormat="1" ht="24.15" customHeight="1">
      <c r="A164" s="37"/>
      <c r="B164" s="171"/>
      <c r="C164" s="172" t="s">
        <v>105</v>
      </c>
      <c r="D164" s="172" t="s">
        <v>167</v>
      </c>
      <c r="E164" s="173" t="s">
        <v>319</v>
      </c>
      <c r="F164" s="174" t="s">
        <v>320</v>
      </c>
      <c r="G164" s="175" t="s">
        <v>170</v>
      </c>
      <c r="H164" s="176">
        <v>11.33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40</v>
      </c>
      <c r="O164" s="76"/>
      <c r="P164" s="182">
        <f>O164*H164</f>
        <v>0</v>
      </c>
      <c r="Q164" s="182">
        <v>0.00016000000000000001</v>
      </c>
      <c r="R164" s="182">
        <f>Q164*H164</f>
        <v>0.0018128000000000003</v>
      </c>
      <c r="S164" s="182">
        <v>0</v>
      </c>
      <c r="T164" s="18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120</v>
      </c>
      <c r="AT164" s="184" t="s">
        <v>167</v>
      </c>
      <c r="AU164" s="184" t="s">
        <v>172</v>
      </c>
      <c r="AY164" s="18" t="s">
        <v>164</v>
      </c>
      <c r="BE164" s="185">
        <f>IF(N164="základná",J164,0)</f>
        <v>0</v>
      </c>
      <c r="BF164" s="185">
        <f>IF(N164="znížená",J164,0)</f>
        <v>0</v>
      </c>
      <c r="BG164" s="185">
        <f>IF(N164="zákl. prenesená",J164,0)</f>
        <v>0</v>
      </c>
      <c r="BH164" s="185">
        <f>IF(N164="zníž. prenesená",J164,0)</f>
        <v>0</v>
      </c>
      <c r="BI164" s="185">
        <f>IF(N164="nulová",J164,0)</f>
        <v>0</v>
      </c>
      <c r="BJ164" s="18" t="s">
        <v>172</v>
      </c>
      <c r="BK164" s="185">
        <f>ROUND(I164*H164,2)</f>
        <v>0</v>
      </c>
      <c r="BL164" s="18" t="s">
        <v>120</v>
      </c>
      <c r="BM164" s="184" t="s">
        <v>321</v>
      </c>
    </row>
    <row r="165" s="13" customFormat="1">
      <c r="A165" s="13"/>
      <c r="B165" s="186"/>
      <c r="C165" s="13"/>
      <c r="D165" s="187" t="s">
        <v>174</v>
      </c>
      <c r="E165" s="188" t="s">
        <v>1</v>
      </c>
      <c r="F165" s="189" t="s">
        <v>464</v>
      </c>
      <c r="G165" s="13"/>
      <c r="H165" s="190">
        <v>10.08</v>
      </c>
      <c r="I165" s="191"/>
      <c r="J165" s="13"/>
      <c r="K165" s="13"/>
      <c r="L165" s="186"/>
      <c r="M165" s="192"/>
      <c r="N165" s="193"/>
      <c r="O165" s="193"/>
      <c r="P165" s="193"/>
      <c r="Q165" s="193"/>
      <c r="R165" s="193"/>
      <c r="S165" s="193"/>
      <c r="T165" s="19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8" t="s">
        <v>174</v>
      </c>
      <c r="AU165" s="188" t="s">
        <v>172</v>
      </c>
      <c r="AV165" s="13" t="s">
        <v>172</v>
      </c>
      <c r="AW165" s="13" t="s">
        <v>30</v>
      </c>
      <c r="AX165" s="13" t="s">
        <v>74</v>
      </c>
      <c r="AY165" s="188" t="s">
        <v>164</v>
      </c>
    </row>
    <row r="166" s="14" customFormat="1">
      <c r="A166" s="14"/>
      <c r="B166" s="195"/>
      <c r="C166" s="14"/>
      <c r="D166" s="187" t="s">
        <v>174</v>
      </c>
      <c r="E166" s="196" t="s">
        <v>1</v>
      </c>
      <c r="F166" s="197" t="s">
        <v>323</v>
      </c>
      <c r="G166" s="14"/>
      <c r="H166" s="198">
        <v>10.08</v>
      </c>
      <c r="I166" s="199"/>
      <c r="J166" s="14"/>
      <c r="K166" s="14"/>
      <c r="L166" s="195"/>
      <c r="M166" s="200"/>
      <c r="N166" s="201"/>
      <c r="O166" s="201"/>
      <c r="P166" s="201"/>
      <c r="Q166" s="201"/>
      <c r="R166" s="201"/>
      <c r="S166" s="201"/>
      <c r="T166" s="20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6" t="s">
        <v>174</v>
      </c>
      <c r="AU166" s="196" t="s">
        <v>172</v>
      </c>
      <c r="AV166" s="14" t="s">
        <v>177</v>
      </c>
      <c r="AW166" s="14" t="s">
        <v>30</v>
      </c>
      <c r="AX166" s="14" t="s">
        <v>74</v>
      </c>
      <c r="AY166" s="196" t="s">
        <v>164</v>
      </c>
    </row>
    <row r="167" s="13" customFormat="1">
      <c r="A167" s="13"/>
      <c r="B167" s="186"/>
      <c r="C167" s="13"/>
      <c r="D167" s="187" t="s">
        <v>174</v>
      </c>
      <c r="E167" s="188" t="s">
        <v>1</v>
      </c>
      <c r="F167" s="189" t="s">
        <v>324</v>
      </c>
      <c r="G167" s="13"/>
      <c r="H167" s="190">
        <v>1.25</v>
      </c>
      <c r="I167" s="191"/>
      <c r="J167" s="13"/>
      <c r="K167" s="13"/>
      <c r="L167" s="186"/>
      <c r="M167" s="192"/>
      <c r="N167" s="193"/>
      <c r="O167" s="193"/>
      <c r="P167" s="193"/>
      <c r="Q167" s="193"/>
      <c r="R167" s="193"/>
      <c r="S167" s="193"/>
      <c r="T167" s="19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8" t="s">
        <v>174</v>
      </c>
      <c r="AU167" s="188" t="s">
        <v>172</v>
      </c>
      <c r="AV167" s="13" t="s">
        <v>172</v>
      </c>
      <c r="AW167" s="13" t="s">
        <v>30</v>
      </c>
      <c r="AX167" s="13" t="s">
        <v>74</v>
      </c>
      <c r="AY167" s="188" t="s">
        <v>164</v>
      </c>
    </row>
    <row r="168" s="14" customFormat="1">
      <c r="A168" s="14"/>
      <c r="B168" s="195"/>
      <c r="C168" s="14"/>
      <c r="D168" s="187" t="s">
        <v>174</v>
      </c>
      <c r="E168" s="196" t="s">
        <v>1</v>
      </c>
      <c r="F168" s="197" t="s">
        <v>325</v>
      </c>
      <c r="G168" s="14"/>
      <c r="H168" s="198">
        <v>1.25</v>
      </c>
      <c r="I168" s="199"/>
      <c r="J168" s="14"/>
      <c r="K168" s="14"/>
      <c r="L168" s="195"/>
      <c r="M168" s="200"/>
      <c r="N168" s="201"/>
      <c r="O168" s="201"/>
      <c r="P168" s="201"/>
      <c r="Q168" s="201"/>
      <c r="R168" s="201"/>
      <c r="S168" s="201"/>
      <c r="T168" s="20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6" t="s">
        <v>174</v>
      </c>
      <c r="AU168" s="196" t="s">
        <v>172</v>
      </c>
      <c r="AV168" s="14" t="s">
        <v>177</v>
      </c>
      <c r="AW168" s="14" t="s">
        <v>30</v>
      </c>
      <c r="AX168" s="14" t="s">
        <v>74</v>
      </c>
      <c r="AY168" s="196" t="s">
        <v>164</v>
      </c>
    </row>
    <row r="169" s="15" customFormat="1">
      <c r="A169" s="15"/>
      <c r="B169" s="203"/>
      <c r="C169" s="15"/>
      <c r="D169" s="187" t="s">
        <v>174</v>
      </c>
      <c r="E169" s="204" t="s">
        <v>1</v>
      </c>
      <c r="F169" s="205" t="s">
        <v>178</v>
      </c>
      <c r="G169" s="15"/>
      <c r="H169" s="206">
        <v>11.33</v>
      </c>
      <c r="I169" s="207"/>
      <c r="J169" s="15"/>
      <c r="K169" s="15"/>
      <c r="L169" s="203"/>
      <c r="M169" s="208"/>
      <c r="N169" s="209"/>
      <c r="O169" s="209"/>
      <c r="P169" s="209"/>
      <c r="Q169" s="209"/>
      <c r="R169" s="209"/>
      <c r="S169" s="209"/>
      <c r="T169" s="210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04" t="s">
        <v>174</v>
      </c>
      <c r="AU169" s="204" t="s">
        <v>172</v>
      </c>
      <c r="AV169" s="15" t="s">
        <v>171</v>
      </c>
      <c r="AW169" s="15" t="s">
        <v>30</v>
      </c>
      <c r="AX169" s="15" t="s">
        <v>82</v>
      </c>
      <c r="AY169" s="204" t="s">
        <v>164</v>
      </c>
    </row>
    <row r="170" s="2" customFormat="1" ht="24.15" customHeight="1">
      <c r="A170" s="37"/>
      <c r="B170" s="171"/>
      <c r="C170" s="172" t="s">
        <v>108</v>
      </c>
      <c r="D170" s="172" t="s">
        <v>167</v>
      </c>
      <c r="E170" s="173" t="s">
        <v>327</v>
      </c>
      <c r="F170" s="174" t="s">
        <v>391</v>
      </c>
      <c r="G170" s="175" t="s">
        <v>170</v>
      </c>
      <c r="H170" s="176">
        <v>29.579999999999998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40</v>
      </c>
      <c r="O170" s="76"/>
      <c r="P170" s="182">
        <f>O170*H170</f>
        <v>0</v>
      </c>
      <c r="Q170" s="182">
        <v>0.00040000000000000002</v>
      </c>
      <c r="R170" s="182">
        <f>Q170*H170</f>
        <v>0.011832000000000001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120</v>
      </c>
      <c r="AT170" s="184" t="s">
        <v>167</v>
      </c>
      <c r="AU170" s="184" t="s">
        <v>172</v>
      </c>
      <c r="AY170" s="18" t="s">
        <v>164</v>
      </c>
      <c r="BE170" s="185">
        <f>IF(N170="základná",J170,0)</f>
        <v>0</v>
      </c>
      <c r="BF170" s="185">
        <f>IF(N170="znížená",J170,0)</f>
        <v>0</v>
      </c>
      <c r="BG170" s="185">
        <f>IF(N170="zákl. prenesená",J170,0)</f>
        <v>0</v>
      </c>
      <c r="BH170" s="185">
        <f>IF(N170="zníž. prenesená",J170,0)</f>
        <v>0</v>
      </c>
      <c r="BI170" s="185">
        <f>IF(N170="nulová",J170,0)</f>
        <v>0</v>
      </c>
      <c r="BJ170" s="18" t="s">
        <v>172</v>
      </c>
      <c r="BK170" s="185">
        <f>ROUND(I170*H170,2)</f>
        <v>0</v>
      </c>
      <c r="BL170" s="18" t="s">
        <v>120</v>
      </c>
      <c r="BM170" s="184" t="s">
        <v>329</v>
      </c>
    </row>
    <row r="171" s="13" customFormat="1">
      <c r="A171" s="13"/>
      <c r="B171" s="186"/>
      <c r="C171" s="13"/>
      <c r="D171" s="187" t="s">
        <v>174</v>
      </c>
      <c r="E171" s="188" t="s">
        <v>1</v>
      </c>
      <c r="F171" s="189" t="s">
        <v>435</v>
      </c>
      <c r="G171" s="13"/>
      <c r="H171" s="190">
        <v>30.248999999999999</v>
      </c>
      <c r="I171" s="191"/>
      <c r="J171" s="13"/>
      <c r="K171" s="13"/>
      <c r="L171" s="186"/>
      <c r="M171" s="192"/>
      <c r="N171" s="193"/>
      <c r="O171" s="193"/>
      <c r="P171" s="193"/>
      <c r="Q171" s="193"/>
      <c r="R171" s="193"/>
      <c r="S171" s="193"/>
      <c r="T171" s="19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8" t="s">
        <v>174</v>
      </c>
      <c r="AU171" s="188" t="s">
        <v>172</v>
      </c>
      <c r="AV171" s="13" t="s">
        <v>172</v>
      </c>
      <c r="AW171" s="13" t="s">
        <v>30</v>
      </c>
      <c r="AX171" s="13" t="s">
        <v>74</v>
      </c>
      <c r="AY171" s="188" t="s">
        <v>164</v>
      </c>
    </row>
    <row r="172" s="13" customFormat="1">
      <c r="A172" s="13"/>
      <c r="B172" s="186"/>
      <c r="C172" s="13"/>
      <c r="D172" s="187" t="s">
        <v>174</v>
      </c>
      <c r="E172" s="188" t="s">
        <v>1</v>
      </c>
      <c r="F172" s="189" t="s">
        <v>436</v>
      </c>
      <c r="G172" s="13"/>
      <c r="H172" s="190">
        <v>-1.7669999999999999</v>
      </c>
      <c r="I172" s="191"/>
      <c r="J172" s="13"/>
      <c r="K172" s="13"/>
      <c r="L172" s="186"/>
      <c r="M172" s="192"/>
      <c r="N172" s="193"/>
      <c r="O172" s="193"/>
      <c r="P172" s="193"/>
      <c r="Q172" s="193"/>
      <c r="R172" s="193"/>
      <c r="S172" s="193"/>
      <c r="T172" s="19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8" t="s">
        <v>174</v>
      </c>
      <c r="AU172" s="188" t="s">
        <v>172</v>
      </c>
      <c r="AV172" s="13" t="s">
        <v>172</v>
      </c>
      <c r="AW172" s="13" t="s">
        <v>30</v>
      </c>
      <c r="AX172" s="13" t="s">
        <v>74</v>
      </c>
      <c r="AY172" s="188" t="s">
        <v>164</v>
      </c>
    </row>
    <row r="173" s="13" customFormat="1">
      <c r="A173" s="13"/>
      <c r="B173" s="186"/>
      <c r="C173" s="13"/>
      <c r="D173" s="187" t="s">
        <v>174</v>
      </c>
      <c r="E173" s="188" t="s">
        <v>1</v>
      </c>
      <c r="F173" s="189" t="s">
        <v>394</v>
      </c>
      <c r="G173" s="13"/>
      <c r="H173" s="190">
        <v>-1.0980000000000001</v>
      </c>
      <c r="I173" s="191"/>
      <c r="J173" s="13"/>
      <c r="K173" s="13"/>
      <c r="L173" s="186"/>
      <c r="M173" s="192"/>
      <c r="N173" s="193"/>
      <c r="O173" s="193"/>
      <c r="P173" s="193"/>
      <c r="Q173" s="193"/>
      <c r="R173" s="193"/>
      <c r="S173" s="193"/>
      <c r="T173" s="19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8" t="s">
        <v>174</v>
      </c>
      <c r="AU173" s="188" t="s">
        <v>172</v>
      </c>
      <c r="AV173" s="13" t="s">
        <v>172</v>
      </c>
      <c r="AW173" s="13" t="s">
        <v>30</v>
      </c>
      <c r="AX173" s="13" t="s">
        <v>74</v>
      </c>
      <c r="AY173" s="188" t="s">
        <v>164</v>
      </c>
    </row>
    <row r="174" s="13" customFormat="1">
      <c r="A174" s="13"/>
      <c r="B174" s="186"/>
      <c r="C174" s="13"/>
      <c r="D174" s="187" t="s">
        <v>174</v>
      </c>
      <c r="E174" s="188" t="s">
        <v>1</v>
      </c>
      <c r="F174" s="189" t="s">
        <v>437</v>
      </c>
      <c r="G174" s="13"/>
      <c r="H174" s="190">
        <v>2.1960000000000002</v>
      </c>
      <c r="I174" s="191"/>
      <c r="J174" s="13"/>
      <c r="K174" s="13"/>
      <c r="L174" s="186"/>
      <c r="M174" s="192"/>
      <c r="N174" s="193"/>
      <c r="O174" s="193"/>
      <c r="P174" s="193"/>
      <c r="Q174" s="193"/>
      <c r="R174" s="193"/>
      <c r="S174" s="193"/>
      <c r="T174" s="19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8" t="s">
        <v>174</v>
      </c>
      <c r="AU174" s="188" t="s">
        <v>172</v>
      </c>
      <c r="AV174" s="13" t="s">
        <v>172</v>
      </c>
      <c r="AW174" s="13" t="s">
        <v>30</v>
      </c>
      <c r="AX174" s="13" t="s">
        <v>74</v>
      </c>
      <c r="AY174" s="188" t="s">
        <v>164</v>
      </c>
    </row>
    <row r="175" s="14" customFormat="1">
      <c r="A175" s="14"/>
      <c r="B175" s="195"/>
      <c r="C175" s="14"/>
      <c r="D175" s="187" t="s">
        <v>174</v>
      </c>
      <c r="E175" s="196" t="s">
        <v>1</v>
      </c>
      <c r="F175" s="197" t="s">
        <v>176</v>
      </c>
      <c r="G175" s="14"/>
      <c r="H175" s="198">
        <v>29.580000000000002</v>
      </c>
      <c r="I175" s="199"/>
      <c r="J175" s="14"/>
      <c r="K175" s="14"/>
      <c r="L175" s="195"/>
      <c r="M175" s="200"/>
      <c r="N175" s="201"/>
      <c r="O175" s="201"/>
      <c r="P175" s="201"/>
      <c r="Q175" s="201"/>
      <c r="R175" s="201"/>
      <c r="S175" s="201"/>
      <c r="T175" s="20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196" t="s">
        <v>174</v>
      </c>
      <c r="AU175" s="196" t="s">
        <v>172</v>
      </c>
      <c r="AV175" s="14" t="s">
        <v>177</v>
      </c>
      <c r="AW175" s="14" t="s">
        <v>30</v>
      </c>
      <c r="AX175" s="14" t="s">
        <v>74</v>
      </c>
      <c r="AY175" s="196" t="s">
        <v>164</v>
      </c>
    </row>
    <row r="176" s="15" customFormat="1">
      <c r="A176" s="15"/>
      <c r="B176" s="203"/>
      <c r="C176" s="15"/>
      <c r="D176" s="187" t="s">
        <v>174</v>
      </c>
      <c r="E176" s="204" t="s">
        <v>1</v>
      </c>
      <c r="F176" s="205" t="s">
        <v>178</v>
      </c>
      <c r="G176" s="15"/>
      <c r="H176" s="206">
        <v>29.580000000000002</v>
      </c>
      <c r="I176" s="207"/>
      <c r="J176" s="15"/>
      <c r="K176" s="15"/>
      <c r="L176" s="203"/>
      <c r="M176" s="208"/>
      <c r="N176" s="209"/>
      <c r="O176" s="209"/>
      <c r="P176" s="209"/>
      <c r="Q176" s="209"/>
      <c r="R176" s="209"/>
      <c r="S176" s="209"/>
      <c r="T176" s="21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04" t="s">
        <v>174</v>
      </c>
      <c r="AU176" s="204" t="s">
        <v>172</v>
      </c>
      <c r="AV176" s="15" t="s">
        <v>171</v>
      </c>
      <c r="AW176" s="15" t="s">
        <v>30</v>
      </c>
      <c r="AX176" s="15" t="s">
        <v>82</v>
      </c>
      <c r="AY176" s="204" t="s">
        <v>164</v>
      </c>
    </row>
    <row r="177" s="2" customFormat="1" ht="24.15" customHeight="1">
      <c r="A177" s="37"/>
      <c r="B177" s="171"/>
      <c r="C177" s="172" t="s">
        <v>111</v>
      </c>
      <c r="D177" s="172" t="s">
        <v>167</v>
      </c>
      <c r="E177" s="173" t="s">
        <v>335</v>
      </c>
      <c r="F177" s="174" t="s">
        <v>336</v>
      </c>
      <c r="G177" s="175" t="s">
        <v>170</v>
      </c>
      <c r="H177" s="176">
        <v>37.911000000000001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40</v>
      </c>
      <c r="O177" s="76"/>
      <c r="P177" s="182">
        <f>O177*H177</f>
        <v>0</v>
      </c>
      <c r="Q177" s="182">
        <v>0.00040000000000000002</v>
      </c>
      <c r="R177" s="182">
        <f>Q177*H177</f>
        <v>0.015164400000000002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120</v>
      </c>
      <c r="AT177" s="184" t="s">
        <v>167</v>
      </c>
      <c r="AU177" s="184" t="s">
        <v>172</v>
      </c>
      <c r="AY177" s="18" t="s">
        <v>164</v>
      </c>
      <c r="BE177" s="185">
        <f>IF(N177="základná",J177,0)</f>
        <v>0</v>
      </c>
      <c r="BF177" s="185">
        <f>IF(N177="znížená",J177,0)</f>
        <v>0</v>
      </c>
      <c r="BG177" s="185">
        <f>IF(N177="zákl. prenesená",J177,0)</f>
        <v>0</v>
      </c>
      <c r="BH177" s="185">
        <f>IF(N177="zníž. prenesená",J177,0)</f>
        <v>0</v>
      </c>
      <c r="BI177" s="185">
        <f>IF(N177="nulová",J177,0)</f>
        <v>0</v>
      </c>
      <c r="BJ177" s="18" t="s">
        <v>172</v>
      </c>
      <c r="BK177" s="185">
        <f>ROUND(I177*H177,2)</f>
        <v>0</v>
      </c>
      <c r="BL177" s="18" t="s">
        <v>120</v>
      </c>
      <c r="BM177" s="184" t="s">
        <v>337</v>
      </c>
    </row>
    <row r="178" s="13" customFormat="1">
      <c r="A178" s="13"/>
      <c r="B178" s="186"/>
      <c r="C178" s="13"/>
      <c r="D178" s="187" t="s">
        <v>174</v>
      </c>
      <c r="E178" s="188" t="s">
        <v>1</v>
      </c>
      <c r="F178" s="189" t="s">
        <v>438</v>
      </c>
      <c r="G178" s="13"/>
      <c r="H178" s="190">
        <v>37.911000000000001</v>
      </c>
      <c r="I178" s="191"/>
      <c r="J178" s="13"/>
      <c r="K178" s="13"/>
      <c r="L178" s="186"/>
      <c r="M178" s="192"/>
      <c r="N178" s="193"/>
      <c r="O178" s="193"/>
      <c r="P178" s="193"/>
      <c r="Q178" s="193"/>
      <c r="R178" s="193"/>
      <c r="S178" s="193"/>
      <c r="T178" s="19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8" t="s">
        <v>174</v>
      </c>
      <c r="AU178" s="188" t="s">
        <v>172</v>
      </c>
      <c r="AV178" s="13" t="s">
        <v>172</v>
      </c>
      <c r="AW178" s="13" t="s">
        <v>30</v>
      </c>
      <c r="AX178" s="13" t="s">
        <v>74</v>
      </c>
      <c r="AY178" s="188" t="s">
        <v>164</v>
      </c>
    </row>
    <row r="179" s="14" customFormat="1">
      <c r="A179" s="14"/>
      <c r="B179" s="195"/>
      <c r="C179" s="14"/>
      <c r="D179" s="187" t="s">
        <v>174</v>
      </c>
      <c r="E179" s="196" t="s">
        <v>1</v>
      </c>
      <c r="F179" s="197" t="s">
        <v>176</v>
      </c>
      <c r="G179" s="14"/>
      <c r="H179" s="198">
        <v>37.911000000000001</v>
      </c>
      <c r="I179" s="199"/>
      <c r="J179" s="14"/>
      <c r="K179" s="14"/>
      <c r="L179" s="195"/>
      <c r="M179" s="200"/>
      <c r="N179" s="201"/>
      <c r="O179" s="201"/>
      <c r="P179" s="201"/>
      <c r="Q179" s="201"/>
      <c r="R179" s="201"/>
      <c r="S179" s="201"/>
      <c r="T179" s="20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6" t="s">
        <v>174</v>
      </c>
      <c r="AU179" s="196" t="s">
        <v>172</v>
      </c>
      <c r="AV179" s="14" t="s">
        <v>177</v>
      </c>
      <c r="AW179" s="14" t="s">
        <v>30</v>
      </c>
      <c r="AX179" s="14" t="s">
        <v>74</v>
      </c>
      <c r="AY179" s="196" t="s">
        <v>164</v>
      </c>
    </row>
    <row r="180" s="15" customFormat="1">
      <c r="A180" s="15"/>
      <c r="B180" s="203"/>
      <c r="C180" s="15"/>
      <c r="D180" s="187" t="s">
        <v>174</v>
      </c>
      <c r="E180" s="204" t="s">
        <v>1</v>
      </c>
      <c r="F180" s="205" t="s">
        <v>178</v>
      </c>
      <c r="G180" s="15"/>
      <c r="H180" s="206">
        <v>37.911000000000001</v>
      </c>
      <c r="I180" s="207"/>
      <c r="J180" s="15"/>
      <c r="K180" s="15"/>
      <c r="L180" s="203"/>
      <c r="M180" s="208"/>
      <c r="N180" s="209"/>
      <c r="O180" s="209"/>
      <c r="P180" s="209"/>
      <c r="Q180" s="209"/>
      <c r="R180" s="209"/>
      <c r="S180" s="209"/>
      <c r="T180" s="210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04" t="s">
        <v>174</v>
      </c>
      <c r="AU180" s="204" t="s">
        <v>172</v>
      </c>
      <c r="AV180" s="15" t="s">
        <v>171</v>
      </c>
      <c r="AW180" s="15" t="s">
        <v>30</v>
      </c>
      <c r="AX180" s="15" t="s">
        <v>82</v>
      </c>
      <c r="AY180" s="204" t="s">
        <v>164</v>
      </c>
    </row>
    <row r="181" s="2" customFormat="1" ht="24.15" customHeight="1">
      <c r="A181" s="37"/>
      <c r="B181" s="171"/>
      <c r="C181" s="172" t="s">
        <v>114</v>
      </c>
      <c r="D181" s="172" t="s">
        <v>167</v>
      </c>
      <c r="E181" s="173" t="s">
        <v>339</v>
      </c>
      <c r="F181" s="174" t="s">
        <v>340</v>
      </c>
      <c r="G181" s="175" t="s">
        <v>170</v>
      </c>
      <c r="H181" s="176">
        <v>44.319000000000003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40</v>
      </c>
      <c r="O181" s="76"/>
      <c r="P181" s="182">
        <f>O181*H181</f>
        <v>0</v>
      </c>
      <c r="Q181" s="182">
        <v>0.00040000000000000002</v>
      </c>
      <c r="R181" s="182">
        <f>Q181*H181</f>
        <v>0.017727600000000003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120</v>
      </c>
      <c r="AT181" s="184" t="s">
        <v>167</v>
      </c>
      <c r="AU181" s="184" t="s">
        <v>172</v>
      </c>
      <c r="AY181" s="18" t="s">
        <v>164</v>
      </c>
      <c r="BE181" s="185">
        <f>IF(N181="základná",J181,0)</f>
        <v>0</v>
      </c>
      <c r="BF181" s="185">
        <f>IF(N181="znížená",J181,0)</f>
        <v>0</v>
      </c>
      <c r="BG181" s="185">
        <f>IF(N181="zákl. prenesená",J181,0)</f>
        <v>0</v>
      </c>
      <c r="BH181" s="185">
        <f>IF(N181="zníž. prenesená",J181,0)</f>
        <v>0</v>
      </c>
      <c r="BI181" s="185">
        <f>IF(N181="nulová",J181,0)</f>
        <v>0</v>
      </c>
      <c r="BJ181" s="18" t="s">
        <v>172</v>
      </c>
      <c r="BK181" s="185">
        <f>ROUND(I181*H181,2)</f>
        <v>0</v>
      </c>
      <c r="BL181" s="18" t="s">
        <v>120</v>
      </c>
      <c r="BM181" s="184" t="s">
        <v>341</v>
      </c>
    </row>
    <row r="182" s="13" customFormat="1">
      <c r="A182" s="13"/>
      <c r="B182" s="186"/>
      <c r="C182" s="13"/>
      <c r="D182" s="187" t="s">
        <v>174</v>
      </c>
      <c r="E182" s="188" t="s">
        <v>1</v>
      </c>
      <c r="F182" s="189" t="s">
        <v>439</v>
      </c>
      <c r="G182" s="13"/>
      <c r="H182" s="190">
        <v>44.319000000000003</v>
      </c>
      <c r="I182" s="191"/>
      <c r="J182" s="13"/>
      <c r="K182" s="13"/>
      <c r="L182" s="186"/>
      <c r="M182" s="192"/>
      <c r="N182" s="193"/>
      <c r="O182" s="193"/>
      <c r="P182" s="193"/>
      <c r="Q182" s="193"/>
      <c r="R182" s="193"/>
      <c r="S182" s="193"/>
      <c r="T182" s="19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8" t="s">
        <v>174</v>
      </c>
      <c r="AU182" s="188" t="s">
        <v>172</v>
      </c>
      <c r="AV182" s="13" t="s">
        <v>172</v>
      </c>
      <c r="AW182" s="13" t="s">
        <v>30</v>
      </c>
      <c r="AX182" s="13" t="s">
        <v>74</v>
      </c>
      <c r="AY182" s="188" t="s">
        <v>164</v>
      </c>
    </row>
    <row r="183" s="14" customFormat="1">
      <c r="A183" s="14"/>
      <c r="B183" s="195"/>
      <c r="C183" s="14"/>
      <c r="D183" s="187" t="s">
        <v>174</v>
      </c>
      <c r="E183" s="196" t="s">
        <v>1</v>
      </c>
      <c r="F183" s="197" t="s">
        <v>176</v>
      </c>
      <c r="G183" s="14"/>
      <c r="H183" s="198">
        <v>44.319000000000003</v>
      </c>
      <c r="I183" s="199"/>
      <c r="J183" s="14"/>
      <c r="K183" s="14"/>
      <c r="L183" s="195"/>
      <c r="M183" s="200"/>
      <c r="N183" s="201"/>
      <c r="O183" s="201"/>
      <c r="P183" s="201"/>
      <c r="Q183" s="201"/>
      <c r="R183" s="201"/>
      <c r="S183" s="201"/>
      <c r="T183" s="20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96" t="s">
        <v>174</v>
      </c>
      <c r="AU183" s="196" t="s">
        <v>172</v>
      </c>
      <c r="AV183" s="14" t="s">
        <v>177</v>
      </c>
      <c r="AW183" s="14" t="s">
        <v>30</v>
      </c>
      <c r="AX183" s="14" t="s">
        <v>74</v>
      </c>
      <c r="AY183" s="196" t="s">
        <v>164</v>
      </c>
    </row>
    <row r="184" s="15" customFormat="1">
      <c r="A184" s="15"/>
      <c r="B184" s="203"/>
      <c r="C184" s="15"/>
      <c r="D184" s="187" t="s">
        <v>174</v>
      </c>
      <c r="E184" s="204" t="s">
        <v>1</v>
      </c>
      <c r="F184" s="205" t="s">
        <v>178</v>
      </c>
      <c r="G184" s="15"/>
      <c r="H184" s="206">
        <v>44.319000000000003</v>
      </c>
      <c r="I184" s="207"/>
      <c r="J184" s="15"/>
      <c r="K184" s="15"/>
      <c r="L184" s="203"/>
      <c r="M184" s="208"/>
      <c r="N184" s="209"/>
      <c r="O184" s="209"/>
      <c r="P184" s="209"/>
      <c r="Q184" s="209"/>
      <c r="R184" s="209"/>
      <c r="S184" s="209"/>
      <c r="T184" s="210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04" t="s">
        <v>174</v>
      </c>
      <c r="AU184" s="204" t="s">
        <v>172</v>
      </c>
      <c r="AV184" s="15" t="s">
        <v>171</v>
      </c>
      <c r="AW184" s="15" t="s">
        <v>30</v>
      </c>
      <c r="AX184" s="15" t="s">
        <v>82</v>
      </c>
      <c r="AY184" s="204" t="s">
        <v>164</v>
      </c>
    </row>
    <row r="185" s="2" customFormat="1" ht="14.4" customHeight="1">
      <c r="A185" s="37"/>
      <c r="B185" s="171"/>
      <c r="C185" s="172" t="s">
        <v>117</v>
      </c>
      <c r="D185" s="172" t="s">
        <v>167</v>
      </c>
      <c r="E185" s="173" t="s">
        <v>344</v>
      </c>
      <c r="F185" s="174" t="s">
        <v>345</v>
      </c>
      <c r="G185" s="175" t="s">
        <v>170</v>
      </c>
      <c r="H185" s="176">
        <v>11.33</v>
      </c>
      <c r="I185" s="177"/>
      <c r="J185" s="178">
        <f>ROUND(I185*H185,2)</f>
        <v>0</v>
      </c>
      <c r="K185" s="179"/>
      <c r="L185" s="38"/>
      <c r="M185" s="180" t="s">
        <v>1</v>
      </c>
      <c r="N185" s="181" t="s">
        <v>40</v>
      </c>
      <c r="O185" s="76"/>
      <c r="P185" s="182">
        <f>O185*H185</f>
        <v>0</v>
      </c>
      <c r="Q185" s="182">
        <v>6.9999999999999994E-05</v>
      </c>
      <c r="R185" s="182">
        <f>Q185*H185</f>
        <v>0.00079309999999999992</v>
      </c>
      <c r="S185" s="182">
        <v>0</v>
      </c>
      <c r="T185" s="18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4" t="s">
        <v>120</v>
      </c>
      <c r="AT185" s="184" t="s">
        <v>167</v>
      </c>
      <c r="AU185" s="184" t="s">
        <v>172</v>
      </c>
      <c r="AY185" s="18" t="s">
        <v>164</v>
      </c>
      <c r="BE185" s="185">
        <f>IF(N185="základná",J185,0)</f>
        <v>0</v>
      </c>
      <c r="BF185" s="185">
        <f>IF(N185="znížená",J185,0)</f>
        <v>0</v>
      </c>
      <c r="BG185" s="185">
        <f>IF(N185="zákl. prenesená",J185,0)</f>
        <v>0</v>
      </c>
      <c r="BH185" s="185">
        <f>IF(N185="zníž. prenesená",J185,0)</f>
        <v>0</v>
      </c>
      <c r="BI185" s="185">
        <f>IF(N185="nulová",J185,0)</f>
        <v>0</v>
      </c>
      <c r="BJ185" s="18" t="s">
        <v>172</v>
      </c>
      <c r="BK185" s="185">
        <f>ROUND(I185*H185,2)</f>
        <v>0</v>
      </c>
      <c r="BL185" s="18" t="s">
        <v>120</v>
      </c>
      <c r="BM185" s="184" t="s">
        <v>346</v>
      </c>
    </row>
    <row r="186" s="13" customFormat="1">
      <c r="A186" s="13"/>
      <c r="B186" s="186"/>
      <c r="C186" s="13"/>
      <c r="D186" s="187" t="s">
        <v>174</v>
      </c>
      <c r="E186" s="188" t="s">
        <v>1</v>
      </c>
      <c r="F186" s="189" t="s">
        <v>464</v>
      </c>
      <c r="G186" s="13"/>
      <c r="H186" s="190">
        <v>10.08</v>
      </c>
      <c r="I186" s="191"/>
      <c r="J186" s="13"/>
      <c r="K186" s="13"/>
      <c r="L186" s="186"/>
      <c r="M186" s="192"/>
      <c r="N186" s="193"/>
      <c r="O186" s="193"/>
      <c r="P186" s="193"/>
      <c r="Q186" s="193"/>
      <c r="R186" s="193"/>
      <c r="S186" s="193"/>
      <c r="T186" s="19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8" t="s">
        <v>174</v>
      </c>
      <c r="AU186" s="188" t="s">
        <v>172</v>
      </c>
      <c r="AV186" s="13" t="s">
        <v>172</v>
      </c>
      <c r="AW186" s="13" t="s">
        <v>30</v>
      </c>
      <c r="AX186" s="13" t="s">
        <v>74</v>
      </c>
      <c r="AY186" s="188" t="s">
        <v>164</v>
      </c>
    </row>
    <row r="187" s="14" customFormat="1">
      <c r="A187" s="14"/>
      <c r="B187" s="195"/>
      <c r="C187" s="14"/>
      <c r="D187" s="187" t="s">
        <v>174</v>
      </c>
      <c r="E187" s="196" t="s">
        <v>1</v>
      </c>
      <c r="F187" s="197" t="s">
        <v>323</v>
      </c>
      <c r="G187" s="14"/>
      <c r="H187" s="198">
        <v>10.08</v>
      </c>
      <c r="I187" s="199"/>
      <c r="J187" s="14"/>
      <c r="K187" s="14"/>
      <c r="L187" s="195"/>
      <c r="M187" s="200"/>
      <c r="N187" s="201"/>
      <c r="O187" s="201"/>
      <c r="P187" s="201"/>
      <c r="Q187" s="201"/>
      <c r="R187" s="201"/>
      <c r="S187" s="201"/>
      <c r="T187" s="20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6" t="s">
        <v>174</v>
      </c>
      <c r="AU187" s="196" t="s">
        <v>172</v>
      </c>
      <c r="AV187" s="14" t="s">
        <v>177</v>
      </c>
      <c r="AW187" s="14" t="s">
        <v>30</v>
      </c>
      <c r="AX187" s="14" t="s">
        <v>74</v>
      </c>
      <c r="AY187" s="196" t="s">
        <v>164</v>
      </c>
    </row>
    <row r="188" s="13" customFormat="1">
      <c r="A188" s="13"/>
      <c r="B188" s="186"/>
      <c r="C188" s="13"/>
      <c r="D188" s="187" t="s">
        <v>174</v>
      </c>
      <c r="E188" s="188" t="s">
        <v>1</v>
      </c>
      <c r="F188" s="189" t="s">
        <v>324</v>
      </c>
      <c r="G188" s="13"/>
      <c r="H188" s="190">
        <v>1.25</v>
      </c>
      <c r="I188" s="191"/>
      <c r="J188" s="13"/>
      <c r="K188" s="13"/>
      <c r="L188" s="186"/>
      <c r="M188" s="192"/>
      <c r="N188" s="193"/>
      <c r="O188" s="193"/>
      <c r="P188" s="193"/>
      <c r="Q188" s="193"/>
      <c r="R188" s="193"/>
      <c r="S188" s="193"/>
      <c r="T188" s="19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8" t="s">
        <v>174</v>
      </c>
      <c r="AU188" s="188" t="s">
        <v>172</v>
      </c>
      <c r="AV188" s="13" t="s">
        <v>172</v>
      </c>
      <c r="AW188" s="13" t="s">
        <v>30</v>
      </c>
      <c r="AX188" s="13" t="s">
        <v>74</v>
      </c>
      <c r="AY188" s="188" t="s">
        <v>164</v>
      </c>
    </row>
    <row r="189" s="14" customFormat="1">
      <c r="A189" s="14"/>
      <c r="B189" s="195"/>
      <c r="C189" s="14"/>
      <c r="D189" s="187" t="s">
        <v>174</v>
      </c>
      <c r="E189" s="196" t="s">
        <v>1</v>
      </c>
      <c r="F189" s="197" t="s">
        <v>325</v>
      </c>
      <c r="G189" s="14"/>
      <c r="H189" s="198">
        <v>1.25</v>
      </c>
      <c r="I189" s="199"/>
      <c r="J189" s="14"/>
      <c r="K189" s="14"/>
      <c r="L189" s="195"/>
      <c r="M189" s="200"/>
      <c r="N189" s="201"/>
      <c r="O189" s="201"/>
      <c r="P189" s="201"/>
      <c r="Q189" s="201"/>
      <c r="R189" s="201"/>
      <c r="S189" s="201"/>
      <c r="T189" s="20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6" t="s">
        <v>174</v>
      </c>
      <c r="AU189" s="196" t="s">
        <v>172</v>
      </c>
      <c r="AV189" s="14" t="s">
        <v>177</v>
      </c>
      <c r="AW189" s="14" t="s">
        <v>30</v>
      </c>
      <c r="AX189" s="14" t="s">
        <v>74</v>
      </c>
      <c r="AY189" s="196" t="s">
        <v>164</v>
      </c>
    </row>
    <row r="190" s="15" customFormat="1">
      <c r="A190" s="15"/>
      <c r="B190" s="203"/>
      <c r="C190" s="15"/>
      <c r="D190" s="187" t="s">
        <v>174</v>
      </c>
      <c r="E190" s="204" t="s">
        <v>1</v>
      </c>
      <c r="F190" s="205" t="s">
        <v>178</v>
      </c>
      <c r="G190" s="15"/>
      <c r="H190" s="206">
        <v>11.33</v>
      </c>
      <c r="I190" s="207"/>
      <c r="J190" s="15"/>
      <c r="K190" s="15"/>
      <c r="L190" s="203"/>
      <c r="M190" s="208"/>
      <c r="N190" s="209"/>
      <c r="O190" s="209"/>
      <c r="P190" s="209"/>
      <c r="Q190" s="209"/>
      <c r="R190" s="209"/>
      <c r="S190" s="209"/>
      <c r="T190" s="210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04" t="s">
        <v>174</v>
      </c>
      <c r="AU190" s="204" t="s">
        <v>172</v>
      </c>
      <c r="AV190" s="15" t="s">
        <v>171</v>
      </c>
      <c r="AW190" s="15" t="s">
        <v>30</v>
      </c>
      <c r="AX190" s="15" t="s">
        <v>82</v>
      </c>
      <c r="AY190" s="204" t="s">
        <v>164</v>
      </c>
    </row>
    <row r="191" s="12" customFormat="1" ht="22.8" customHeight="1">
      <c r="A191" s="12"/>
      <c r="B191" s="158"/>
      <c r="C191" s="12"/>
      <c r="D191" s="159" t="s">
        <v>73</v>
      </c>
      <c r="E191" s="169" t="s">
        <v>347</v>
      </c>
      <c r="F191" s="169" t="s">
        <v>348</v>
      </c>
      <c r="G191" s="12"/>
      <c r="H191" s="12"/>
      <c r="I191" s="161"/>
      <c r="J191" s="170">
        <f>BK191</f>
        <v>0</v>
      </c>
      <c r="K191" s="12"/>
      <c r="L191" s="158"/>
      <c r="M191" s="163"/>
      <c r="N191" s="164"/>
      <c r="O191" s="164"/>
      <c r="P191" s="165">
        <f>SUM(P192:P200)</f>
        <v>0</v>
      </c>
      <c r="Q191" s="164"/>
      <c r="R191" s="165">
        <f>SUM(R192:R200)</f>
        <v>0.016867649999999998</v>
      </c>
      <c r="S191" s="164"/>
      <c r="T191" s="166">
        <f>SUM(T192:T200)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9" t="s">
        <v>172</v>
      </c>
      <c r="AT191" s="167" t="s">
        <v>73</v>
      </c>
      <c r="AU191" s="167" t="s">
        <v>82</v>
      </c>
      <c r="AY191" s="159" t="s">
        <v>164</v>
      </c>
      <c r="BK191" s="168">
        <f>SUM(BK192:BK200)</f>
        <v>0</v>
      </c>
    </row>
    <row r="192" s="2" customFormat="1" ht="24.15" customHeight="1">
      <c r="A192" s="37"/>
      <c r="B192" s="171"/>
      <c r="C192" s="172" t="s">
        <v>120</v>
      </c>
      <c r="D192" s="172" t="s">
        <v>167</v>
      </c>
      <c r="E192" s="173" t="s">
        <v>350</v>
      </c>
      <c r="F192" s="174" t="s">
        <v>351</v>
      </c>
      <c r="G192" s="175" t="s">
        <v>170</v>
      </c>
      <c r="H192" s="176">
        <v>111.81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40</v>
      </c>
      <c r="O192" s="76"/>
      <c r="P192" s="182">
        <f>O192*H192</f>
        <v>0</v>
      </c>
      <c r="Q192" s="182">
        <v>0.00010000000000000001</v>
      </c>
      <c r="R192" s="182">
        <f>Q192*H192</f>
        <v>0.011181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120</v>
      </c>
      <c r="AT192" s="184" t="s">
        <v>167</v>
      </c>
      <c r="AU192" s="184" t="s">
        <v>172</v>
      </c>
      <c r="AY192" s="18" t="s">
        <v>164</v>
      </c>
      <c r="BE192" s="185">
        <f>IF(N192="základná",J192,0)</f>
        <v>0</v>
      </c>
      <c r="BF192" s="185">
        <f>IF(N192="znížená",J192,0)</f>
        <v>0</v>
      </c>
      <c r="BG192" s="185">
        <f>IF(N192="zákl. prenesená",J192,0)</f>
        <v>0</v>
      </c>
      <c r="BH192" s="185">
        <f>IF(N192="zníž. prenesená",J192,0)</f>
        <v>0</v>
      </c>
      <c r="BI192" s="185">
        <f>IF(N192="nulová",J192,0)</f>
        <v>0</v>
      </c>
      <c r="BJ192" s="18" t="s">
        <v>172</v>
      </c>
      <c r="BK192" s="185">
        <f>ROUND(I192*H192,2)</f>
        <v>0</v>
      </c>
      <c r="BL192" s="18" t="s">
        <v>120</v>
      </c>
      <c r="BM192" s="184" t="s">
        <v>352</v>
      </c>
    </row>
    <row r="193" s="13" customFormat="1">
      <c r="A193" s="13"/>
      <c r="B193" s="186"/>
      <c r="C193" s="13"/>
      <c r="D193" s="187" t="s">
        <v>174</v>
      </c>
      <c r="E193" s="188" t="s">
        <v>1</v>
      </c>
      <c r="F193" s="189" t="s">
        <v>440</v>
      </c>
      <c r="G193" s="13"/>
      <c r="H193" s="190">
        <v>37.911000000000001</v>
      </c>
      <c r="I193" s="191"/>
      <c r="J193" s="13"/>
      <c r="K193" s="13"/>
      <c r="L193" s="186"/>
      <c r="M193" s="192"/>
      <c r="N193" s="193"/>
      <c r="O193" s="193"/>
      <c r="P193" s="193"/>
      <c r="Q193" s="193"/>
      <c r="R193" s="193"/>
      <c r="S193" s="193"/>
      <c r="T193" s="19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8" t="s">
        <v>174</v>
      </c>
      <c r="AU193" s="188" t="s">
        <v>172</v>
      </c>
      <c r="AV193" s="13" t="s">
        <v>172</v>
      </c>
      <c r="AW193" s="13" t="s">
        <v>30</v>
      </c>
      <c r="AX193" s="13" t="s">
        <v>74</v>
      </c>
      <c r="AY193" s="188" t="s">
        <v>164</v>
      </c>
    </row>
    <row r="194" s="13" customFormat="1">
      <c r="A194" s="13"/>
      <c r="B194" s="186"/>
      <c r="C194" s="13"/>
      <c r="D194" s="187" t="s">
        <v>174</v>
      </c>
      <c r="E194" s="188" t="s">
        <v>1</v>
      </c>
      <c r="F194" s="189" t="s">
        <v>441</v>
      </c>
      <c r="G194" s="13"/>
      <c r="H194" s="190">
        <v>73.899000000000001</v>
      </c>
      <c r="I194" s="191"/>
      <c r="J194" s="13"/>
      <c r="K194" s="13"/>
      <c r="L194" s="186"/>
      <c r="M194" s="192"/>
      <c r="N194" s="193"/>
      <c r="O194" s="193"/>
      <c r="P194" s="193"/>
      <c r="Q194" s="193"/>
      <c r="R194" s="193"/>
      <c r="S194" s="193"/>
      <c r="T194" s="19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8" t="s">
        <v>174</v>
      </c>
      <c r="AU194" s="188" t="s">
        <v>172</v>
      </c>
      <c r="AV194" s="13" t="s">
        <v>172</v>
      </c>
      <c r="AW194" s="13" t="s">
        <v>30</v>
      </c>
      <c r="AX194" s="13" t="s">
        <v>74</v>
      </c>
      <c r="AY194" s="188" t="s">
        <v>164</v>
      </c>
    </row>
    <row r="195" s="14" customFormat="1">
      <c r="A195" s="14"/>
      <c r="B195" s="195"/>
      <c r="C195" s="14"/>
      <c r="D195" s="187" t="s">
        <v>174</v>
      </c>
      <c r="E195" s="196" t="s">
        <v>1</v>
      </c>
      <c r="F195" s="197" t="s">
        <v>176</v>
      </c>
      <c r="G195" s="14"/>
      <c r="H195" s="198">
        <v>111.81</v>
      </c>
      <c r="I195" s="199"/>
      <c r="J195" s="14"/>
      <c r="K195" s="14"/>
      <c r="L195" s="195"/>
      <c r="M195" s="200"/>
      <c r="N195" s="201"/>
      <c r="O195" s="201"/>
      <c r="P195" s="201"/>
      <c r="Q195" s="201"/>
      <c r="R195" s="201"/>
      <c r="S195" s="201"/>
      <c r="T195" s="20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196" t="s">
        <v>174</v>
      </c>
      <c r="AU195" s="196" t="s">
        <v>172</v>
      </c>
      <c r="AV195" s="14" t="s">
        <v>177</v>
      </c>
      <c r="AW195" s="14" t="s">
        <v>30</v>
      </c>
      <c r="AX195" s="14" t="s">
        <v>74</v>
      </c>
      <c r="AY195" s="196" t="s">
        <v>164</v>
      </c>
    </row>
    <row r="196" s="15" customFormat="1">
      <c r="A196" s="15"/>
      <c r="B196" s="203"/>
      <c r="C196" s="15"/>
      <c r="D196" s="187" t="s">
        <v>174</v>
      </c>
      <c r="E196" s="204" t="s">
        <v>1</v>
      </c>
      <c r="F196" s="205" t="s">
        <v>178</v>
      </c>
      <c r="G196" s="15"/>
      <c r="H196" s="206">
        <v>111.81</v>
      </c>
      <c r="I196" s="207"/>
      <c r="J196" s="15"/>
      <c r="K196" s="15"/>
      <c r="L196" s="203"/>
      <c r="M196" s="208"/>
      <c r="N196" s="209"/>
      <c r="O196" s="209"/>
      <c r="P196" s="209"/>
      <c r="Q196" s="209"/>
      <c r="R196" s="209"/>
      <c r="S196" s="209"/>
      <c r="T196" s="210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04" t="s">
        <v>174</v>
      </c>
      <c r="AU196" s="204" t="s">
        <v>172</v>
      </c>
      <c r="AV196" s="15" t="s">
        <v>171</v>
      </c>
      <c r="AW196" s="15" t="s">
        <v>30</v>
      </c>
      <c r="AX196" s="15" t="s">
        <v>82</v>
      </c>
      <c r="AY196" s="204" t="s">
        <v>164</v>
      </c>
    </row>
    <row r="197" s="2" customFormat="1" ht="24.15" customHeight="1">
      <c r="A197" s="37"/>
      <c r="B197" s="171"/>
      <c r="C197" s="172" t="s">
        <v>123</v>
      </c>
      <c r="D197" s="172" t="s">
        <v>167</v>
      </c>
      <c r="E197" s="173" t="s">
        <v>356</v>
      </c>
      <c r="F197" s="174" t="s">
        <v>357</v>
      </c>
      <c r="G197" s="175" t="s">
        <v>170</v>
      </c>
      <c r="H197" s="176">
        <v>37.911000000000001</v>
      </c>
      <c r="I197" s="177"/>
      <c r="J197" s="178">
        <f>ROUND(I197*H197,2)</f>
        <v>0</v>
      </c>
      <c r="K197" s="179"/>
      <c r="L197" s="38"/>
      <c r="M197" s="180" t="s">
        <v>1</v>
      </c>
      <c r="N197" s="181" t="s">
        <v>40</v>
      </c>
      <c r="O197" s="76"/>
      <c r="P197" s="182">
        <f>O197*H197</f>
        <v>0</v>
      </c>
      <c r="Q197" s="182">
        <v>0.00014999999999999999</v>
      </c>
      <c r="R197" s="182">
        <f>Q197*H197</f>
        <v>0.0056866499999999997</v>
      </c>
      <c r="S197" s="182">
        <v>0</v>
      </c>
      <c r="T197" s="18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4" t="s">
        <v>120</v>
      </c>
      <c r="AT197" s="184" t="s">
        <v>167</v>
      </c>
      <c r="AU197" s="184" t="s">
        <v>172</v>
      </c>
      <c r="AY197" s="18" t="s">
        <v>164</v>
      </c>
      <c r="BE197" s="185">
        <f>IF(N197="základná",J197,0)</f>
        <v>0</v>
      </c>
      <c r="BF197" s="185">
        <f>IF(N197="znížená",J197,0)</f>
        <v>0</v>
      </c>
      <c r="BG197" s="185">
        <f>IF(N197="zákl. prenesená",J197,0)</f>
        <v>0</v>
      </c>
      <c r="BH197" s="185">
        <f>IF(N197="zníž. prenesená",J197,0)</f>
        <v>0</v>
      </c>
      <c r="BI197" s="185">
        <f>IF(N197="nulová",J197,0)</f>
        <v>0</v>
      </c>
      <c r="BJ197" s="18" t="s">
        <v>172</v>
      </c>
      <c r="BK197" s="185">
        <f>ROUND(I197*H197,2)</f>
        <v>0</v>
      </c>
      <c r="BL197" s="18" t="s">
        <v>120</v>
      </c>
      <c r="BM197" s="184" t="s">
        <v>358</v>
      </c>
    </row>
    <row r="198" s="13" customFormat="1">
      <c r="A198" s="13"/>
      <c r="B198" s="186"/>
      <c r="C198" s="13"/>
      <c r="D198" s="187" t="s">
        <v>174</v>
      </c>
      <c r="E198" s="188" t="s">
        <v>1</v>
      </c>
      <c r="F198" s="189" t="s">
        <v>425</v>
      </c>
      <c r="G198" s="13"/>
      <c r="H198" s="190">
        <v>37.911000000000001</v>
      </c>
      <c r="I198" s="191"/>
      <c r="J198" s="13"/>
      <c r="K198" s="13"/>
      <c r="L198" s="186"/>
      <c r="M198" s="192"/>
      <c r="N198" s="193"/>
      <c r="O198" s="193"/>
      <c r="P198" s="193"/>
      <c r="Q198" s="193"/>
      <c r="R198" s="193"/>
      <c r="S198" s="193"/>
      <c r="T198" s="19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8" t="s">
        <v>174</v>
      </c>
      <c r="AU198" s="188" t="s">
        <v>172</v>
      </c>
      <c r="AV198" s="13" t="s">
        <v>172</v>
      </c>
      <c r="AW198" s="13" t="s">
        <v>30</v>
      </c>
      <c r="AX198" s="13" t="s">
        <v>74</v>
      </c>
      <c r="AY198" s="188" t="s">
        <v>164</v>
      </c>
    </row>
    <row r="199" s="14" customFormat="1">
      <c r="A199" s="14"/>
      <c r="B199" s="195"/>
      <c r="C199" s="14"/>
      <c r="D199" s="187" t="s">
        <v>174</v>
      </c>
      <c r="E199" s="196" t="s">
        <v>1</v>
      </c>
      <c r="F199" s="197" t="s">
        <v>176</v>
      </c>
      <c r="G199" s="14"/>
      <c r="H199" s="198">
        <v>37.911000000000001</v>
      </c>
      <c r="I199" s="199"/>
      <c r="J199" s="14"/>
      <c r="K199" s="14"/>
      <c r="L199" s="195"/>
      <c r="M199" s="200"/>
      <c r="N199" s="201"/>
      <c r="O199" s="201"/>
      <c r="P199" s="201"/>
      <c r="Q199" s="201"/>
      <c r="R199" s="201"/>
      <c r="S199" s="201"/>
      <c r="T199" s="20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6" t="s">
        <v>174</v>
      </c>
      <c r="AU199" s="196" t="s">
        <v>172</v>
      </c>
      <c r="AV199" s="14" t="s">
        <v>177</v>
      </c>
      <c r="AW199" s="14" t="s">
        <v>30</v>
      </c>
      <c r="AX199" s="14" t="s">
        <v>74</v>
      </c>
      <c r="AY199" s="196" t="s">
        <v>164</v>
      </c>
    </row>
    <row r="200" s="15" customFormat="1">
      <c r="A200" s="15"/>
      <c r="B200" s="203"/>
      <c r="C200" s="15"/>
      <c r="D200" s="187" t="s">
        <v>174</v>
      </c>
      <c r="E200" s="204" t="s">
        <v>1</v>
      </c>
      <c r="F200" s="205" t="s">
        <v>178</v>
      </c>
      <c r="G200" s="15"/>
      <c r="H200" s="206">
        <v>37.911000000000001</v>
      </c>
      <c r="I200" s="207"/>
      <c r="J200" s="15"/>
      <c r="K200" s="15"/>
      <c r="L200" s="203"/>
      <c r="M200" s="208"/>
      <c r="N200" s="209"/>
      <c r="O200" s="209"/>
      <c r="P200" s="209"/>
      <c r="Q200" s="209"/>
      <c r="R200" s="209"/>
      <c r="S200" s="209"/>
      <c r="T200" s="210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04" t="s">
        <v>174</v>
      </c>
      <c r="AU200" s="204" t="s">
        <v>172</v>
      </c>
      <c r="AV200" s="15" t="s">
        <v>171</v>
      </c>
      <c r="AW200" s="15" t="s">
        <v>30</v>
      </c>
      <c r="AX200" s="15" t="s">
        <v>82</v>
      </c>
      <c r="AY200" s="204" t="s">
        <v>164</v>
      </c>
    </row>
    <row r="201" s="12" customFormat="1" ht="25.92" customHeight="1">
      <c r="A201" s="12"/>
      <c r="B201" s="158"/>
      <c r="C201" s="12"/>
      <c r="D201" s="159" t="s">
        <v>73</v>
      </c>
      <c r="E201" s="160" t="s">
        <v>245</v>
      </c>
      <c r="F201" s="160" t="s">
        <v>403</v>
      </c>
      <c r="G201" s="12"/>
      <c r="H201" s="12"/>
      <c r="I201" s="161"/>
      <c r="J201" s="162">
        <f>BK201</f>
        <v>0</v>
      </c>
      <c r="K201" s="12"/>
      <c r="L201" s="158"/>
      <c r="M201" s="163"/>
      <c r="N201" s="164"/>
      <c r="O201" s="164"/>
      <c r="P201" s="165">
        <f>P202</f>
        <v>0</v>
      </c>
      <c r="Q201" s="164"/>
      <c r="R201" s="165">
        <f>R202</f>
        <v>0.051999999999999998</v>
      </c>
      <c r="S201" s="164"/>
      <c r="T201" s="166">
        <f>T202</f>
        <v>0.02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59" t="s">
        <v>177</v>
      </c>
      <c r="AT201" s="167" t="s">
        <v>73</v>
      </c>
      <c r="AU201" s="167" t="s">
        <v>74</v>
      </c>
      <c r="AY201" s="159" t="s">
        <v>164</v>
      </c>
      <c r="BK201" s="168">
        <f>BK202</f>
        <v>0</v>
      </c>
    </row>
    <row r="202" s="12" customFormat="1" ht="22.8" customHeight="1">
      <c r="A202" s="12"/>
      <c r="B202" s="158"/>
      <c r="C202" s="12"/>
      <c r="D202" s="159" t="s">
        <v>73</v>
      </c>
      <c r="E202" s="169" t="s">
        <v>404</v>
      </c>
      <c r="F202" s="169" t="s">
        <v>405</v>
      </c>
      <c r="G202" s="12"/>
      <c r="H202" s="12"/>
      <c r="I202" s="161"/>
      <c r="J202" s="170">
        <f>BK202</f>
        <v>0</v>
      </c>
      <c r="K202" s="12"/>
      <c r="L202" s="158"/>
      <c r="M202" s="163"/>
      <c r="N202" s="164"/>
      <c r="O202" s="164"/>
      <c r="P202" s="165">
        <f>SUM(P203:P206)</f>
        <v>0</v>
      </c>
      <c r="Q202" s="164"/>
      <c r="R202" s="165">
        <f>SUM(R203:R206)</f>
        <v>0.051999999999999998</v>
      </c>
      <c r="S202" s="164"/>
      <c r="T202" s="166">
        <f>SUM(T203:T206)</f>
        <v>0.02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59" t="s">
        <v>177</v>
      </c>
      <c r="AT202" s="167" t="s">
        <v>73</v>
      </c>
      <c r="AU202" s="167" t="s">
        <v>82</v>
      </c>
      <c r="AY202" s="159" t="s">
        <v>164</v>
      </c>
      <c r="BK202" s="168">
        <f>SUM(BK203:BK206)</f>
        <v>0</v>
      </c>
    </row>
    <row r="203" s="2" customFormat="1" ht="24.15" customHeight="1">
      <c r="A203" s="37"/>
      <c r="B203" s="171"/>
      <c r="C203" s="172" t="s">
        <v>126</v>
      </c>
      <c r="D203" s="172" t="s">
        <v>167</v>
      </c>
      <c r="E203" s="173" t="s">
        <v>407</v>
      </c>
      <c r="F203" s="174" t="s">
        <v>408</v>
      </c>
      <c r="G203" s="175" t="s">
        <v>227</v>
      </c>
      <c r="H203" s="176">
        <v>4</v>
      </c>
      <c r="I203" s="177"/>
      <c r="J203" s="178">
        <f>ROUND(I203*H203,2)</f>
        <v>0</v>
      </c>
      <c r="K203" s="179"/>
      <c r="L203" s="38"/>
      <c r="M203" s="180" t="s">
        <v>1</v>
      </c>
      <c r="N203" s="181" t="s">
        <v>40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409</v>
      </c>
      <c r="AT203" s="184" t="s">
        <v>167</v>
      </c>
      <c r="AU203" s="184" t="s">
        <v>172</v>
      </c>
      <c r="AY203" s="18" t="s">
        <v>164</v>
      </c>
      <c r="BE203" s="185">
        <f>IF(N203="základná",J203,0)</f>
        <v>0</v>
      </c>
      <c r="BF203" s="185">
        <f>IF(N203="znížená",J203,0)</f>
        <v>0</v>
      </c>
      <c r="BG203" s="185">
        <f>IF(N203="zákl. prenesená",J203,0)</f>
        <v>0</v>
      </c>
      <c r="BH203" s="185">
        <f>IF(N203="zníž. prenesená",J203,0)</f>
        <v>0</v>
      </c>
      <c r="BI203" s="185">
        <f>IF(N203="nulová",J203,0)</f>
        <v>0</v>
      </c>
      <c r="BJ203" s="18" t="s">
        <v>172</v>
      </c>
      <c r="BK203" s="185">
        <f>ROUND(I203*H203,2)</f>
        <v>0</v>
      </c>
      <c r="BL203" s="18" t="s">
        <v>409</v>
      </c>
      <c r="BM203" s="184" t="s">
        <v>410</v>
      </c>
    </row>
    <row r="204" s="2" customFormat="1" ht="24.15" customHeight="1">
      <c r="A204" s="37"/>
      <c r="B204" s="171"/>
      <c r="C204" s="211" t="s">
        <v>129</v>
      </c>
      <c r="D204" s="211" t="s">
        <v>245</v>
      </c>
      <c r="E204" s="212" t="s">
        <v>412</v>
      </c>
      <c r="F204" s="213" t="s">
        <v>413</v>
      </c>
      <c r="G204" s="214" t="s">
        <v>227</v>
      </c>
      <c r="H204" s="215">
        <v>4</v>
      </c>
      <c r="I204" s="216"/>
      <c r="J204" s="217">
        <f>ROUND(I204*H204,2)</f>
        <v>0</v>
      </c>
      <c r="K204" s="218"/>
      <c r="L204" s="219"/>
      <c r="M204" s="220" t="s">
        <v>1</v>
      </c>
      <c r="N204" s="221" t="s">
        <v>40</v>
      </c>
      <c r="O204" s="76"/>
      <c r="P204" s="182">
        <f>O204*H204</f>
        <v>0</v>
      </c>
      <c r="Q204" s="182">
        <v>0.0064999999999999997</v>
      </c>
      <c r="R204" s="182">
        <f>Q204*H204</f>
        <v>0.025999999999999999</v>
      </c>
      <c r="S204" s="182">
        <v>0</v>
      </c>
      <c r="T204" s="18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4" t="s">
        <v>414</v>
      </c>
      <c r="AT204" s="184" t="s">
        <v>245</v>
      </c>
      <c r="AU204" s="184" t="s">
        <v>172</v>
      </c>
      <c r="AY204" s="18" t="s">
        <v>164</v>
      </c>
      <c r="BE204" s="185">
        <f>IF(N204="základná",J204,0)</f>
        <v>0</v>
      </c>
      <c r="BF204" s="185">
        <f>IF(N204="znížená",J204,0)</f>
        <v>0</v>
      </c>
      <c r="BG204" s="185">
        <f>IF(N204="zákl. prenesená",J204,0)</f>
        <v>0</v>
      </c>
      <c r="BH204" s="185">
        <f>IF(N204="zníž. prenesená",J204,0)</f>
        <v>0</v>
      </c>
      <c r="BI204" s="185">
        <f>IF(N204="nulová",J204,0)</f>
        <v>0</v>
      </c>
      <c r="BJ204" s="18" t="s">
        <v>172</v>
      </c>
      <c r="BK204" s="185">
        <f>ROUND(I204*H204,2)</f>
        <v>0</v>
      </c>
      <c r="BL204" s="18" t="s">
        <v>414</v>
      </c>
      <c r="BM204" s="184" t="s">
        <v>415</v>
      </c>
    </row>
    <row r="205" s="2" customFormat="1" ht="24.15" customHeight="1">
      <c r="A205" s="37"/>
      <c r="B205" s="171"/>
      <c r="C205" s="211" t="s">
        <v>7</v>
      </c>
      <c r="D205" s="211" t="s">
        <v>245</v>
      </c>
      <c r="E205" s="212" t="s">
        <v>417</v>
      </c>
      <c r="F205" s="213" t="s">
        <v>418</v>
      </c>
      <c r="G205" s="214" t="s">
        <v>227</v>
      </c>
      <c r="H205" s="215">
        <v>4</v>
      </c>
      <c r="I205" s="216"/>
      <c r="J205" s="217">
        <f>ROUND(I205*H205,2)</f>
        <v>0</v>
      </c>
      <c r="K205" s="218"/>
      <c r="L205" s="219"/>
      <c r="M205" s="220" t="s">
        <v>1</v>
      </c>
      <c r="N205" s="221" t="s">
        <v>40</v>
      </c>
      <c r="O205" s="76"/>
      <c r="P205" s="182">
        <f>O205*H205</f>
        <v>0</v>
      </c>
      <c r="Q205" s="182">
        <v>0.0064999999999999997</v>
      </c>
      <c r="R205" s="182">
        <f>Q205*H205</f>
        <v>0.025999999999999999</v>
      </c>
      <c r="S205" s="182">
        <v>0</v>
      </c>
      <c r="T205" s="18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414</v>
      </c>
      <c r="AT205" s="184" t="s">
        <v>245</v>
      </c>
      <c r="AU205" s="184" t="s">
        <v>172</v>
      </c>
      <c r="AY205" s="18" t="s">
        <v>164</v>
      </c>
      <c r="BE205" s="185">
        <f>IF(N205="základná",J205,0)</f>
        <v>0</v>
      </c>
      <c r="BF205" s="185">
        <f>IF(N205="znížená",J205,0)</f>
        <v>0</v>
      </c>
      <c r="BG205" s="185">
        <f>IF(N205="zákl. prenesená",J205,0)</f>
        <v>0</v>
      </c>
      <c r="BH205" s="185">
        <f>IF(N205="zníž. prenesená",J205,0)</f>
        <v>0</v>
      </c>
      <c r="BI205" s="185">
        <f>IF(N205="nulová",J205,0)</f>
        <v>0</v>
      </c>
      <c r="BJ205" s="18" t="s">
        <v>172</v>
      </c>
      <c r="BK205" s="185">
        <f>ROUND(I205*H205,2)</f>
        <v>0</v>
      </c>
      <c r="BL205" s="18" t="s">
        <v>414</v>
      </c>
      <c r="BM205" s="184" t="s">
        <v>419</v>
      </c>
    </row>
    <row r="206" s="2" customFormat="1" ht="24.15" customHeight="1">
      <c r="A206" s="37"/>
      <c r="B206" s="171"/>
      <c r="C206" s="172" t="s">
        <v>259</v>
      </c>
      <c r="D206" s="172" t="s">
        <v>167</v>
      </c>
      <c r="E206" s="173" t="s">
        <v>421</v>
      </c>
      <c r="F206" s="174" t="s">
        <v>422</v>
      </c>
      <c r="G206" s="175" t="s">
        <v>227</v>
      </c>
      <c r="H206" s="176">
        <v>4</v>
      </c>
      <c r="I206" s="177"/>
      <c r="J206" s="178">
        <f>ROUND(I206*H206,2)</f>
        <v>0</v>
      </c>
      <c r="K206" s="179"/>
      <c r="L206" s="38"/>
      <c r="M206" s="222" t="s">
        <v>1</v>
      </c>
      <c r="N206" s="223" t="s">
        <v>40</v>
      </c>
      <c r="O206" s="224"/>
      <c r="P206" s="225">
        <f>O206*H206</f>
        <v>0</v>
      </c>
      <c r="Q206" s="225">
        <v>0</v>
      </c>
      <c r="R206" s="225">
        <f>Q206*H206</f>
        <v>0</v>
      </c>
      <c r="S206" s="225">
        <v>0.0050000000000000001</v>
      </c>
      <c r="T206" s="226">
        <f>S206*H206</f>
        <v>0.02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4" t="s">
        <v>409</v>
      </c>
      <c r="AT206" s="184" t="s">
        <v>167</v>
      </c>
      <c r="AU206" s="184" t="s">
        <v>172</v>
      </c>
      <c r="AY206" s="18" t="s">
        <v>164</v>
      </c>
      <c r="BE206" s="185">
        <f>IF(N206="základná",J206,0)</f>
        <v>0</v>
      </c>
      <c r="BF206" s="185">
        <f>IF(N206="znížená",J206,0)</f>
        <v>0</v>
      </c>
      <c r="BG206" s="185">
        <f>IF(N206="zákl. prenesená",J206,0)</f>
        <v>0</v>
      </c>
      <c r="BH206" s="185">
        <f>IF(N206="zníž. prenesená",J206,0)</f>
        <v>0</v>
      </c>
      <c r="BI206" s="185">
        <f>IF(N206="nulová",J206,0)</f>
        <v>0</v>
      </c>
      <c r="BJ206" s="18" t="s">
        <v>172</v>
      </c>
      <c r="BK206" s="185">
        <f>ROUND(I206*H206,2)</f>
        <v>0</v>
      </c>
      <c r="BL206" s="18" t="s">
        <v>409</v>
      </c>
      <c r="BM206" s="184" t="s">
        <v>423</v>
      </c>
    </row>
    <row r="207" s="2" customFormat="1" ht="6.96" customHeight="1">
      <c r="A207" s="37"/>
      <c r="B207" s="59"/>
      <c r="C207" s="60"/>
      <c r="D207" s="60"/>
      <c r="E207" s="60"/>
      <c r="F207" s="60"/>
      <c r="G207" s="60"/>
      <c r="H207" s="60"/>
      <c r="I207" s="60"/>
      <c r="J207" s="60"/>
      <c r="K207" s="60"/>
      <c r="L207" s="38"/>
      <c r="M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</row>
  </sheetData>
  <autoFilter ref="C125:K206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465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ROUND(J126,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ROUND((SUM(BE126:BE206)),  2)</f>
        <v>0</v>
      </c>
      <c r="G33" s="37"/>
      <c r="H33" s="37"/>
      <c r="I33" s="127">
        <v>0.20000000000000001</v>
      </c>
      <c r="J33" s="126">
        <f>ROUND(((SUM(BE126:BE206))*I33),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ROUND((SUM(BF126:BF206)),  2)</f>
        <v>0</v>
      </c>
      <c r="G34" s="37"/>
      <c r="H34" s="37"/>
      <c r="I34" s="127">
        <v>0.20000000000000001</v>
      </c>
      <c r="J34" s="126">
        <f>ROUND(((SUM(BF126:BF206))*I34),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ROUND((SUM(BG126:BG206)),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ROUND((SUM(BH126:BH206)),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ROUND((SUM(BI126:BI206)),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09 - Trieda č.28a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J126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J127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J128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143</v>
      </c>
      <c r="E99" s="145"/>
      <c r="F99" s="145"/>
      <c r="G99" s="145"/>
      <c r="H99" s="145"/>
      <c r="I99" s="145"/>
      <c r="J99" s="146">
        <f>J140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9"/>
      <c r="C100" s="9"/>
      <c r="D100" s="140" t="s">
        <v>144</v>
      </c>
      <c r="E100" s="141"/>
      <c r="F100" s="141"/>
      <c r="G100" s="141"/>
      <c r="H100" s="141"/>
      <c r="I100" s="141"/>
      <c r="J100" s="142">
        <f>J142</f>
        <v>0</v>
      </c>
      <c r="K100" s="9"/>
      <c r="L100" s="13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3"/>
      <c r="C101" s="10"/>
      <c r="D101" s="144" t="s">
        <v>360</v>
      </c>
      <c r="E101" s="145"/>
      <c r="F101" s="145"/>
      <c r="G101" s="145"/>
      <c r="H101" s="145"/>
      <c r="I101" s="145"/>
      <c r="J101" s="146">
        <f>J143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146</v>
      </c>
      <c r="E102" s="145"/>
      <c r="F102" s="145"/>
      <c r="G102" s="145"/>
      <c r="H102" s="145"/>
      <c r="I102" s="145"/>
      <c r="J102" s="146">
        <f>J148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148</v>
      </c>
      <c r="E103" s="145"/>
      <c r="F103" s="145"/>
      <c r="G103" s="145"/>
      <c r="H103" s="145"/>
      <c r="I103" s="145"/>
      <c r="J103" s="146">
        <f>J163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149</v>
      </c>
      <c r="E104" s="145"/>
      <c r="F104" s="145"/>
      <c r="G104" s="145"/>
      <c r="H104" s="145"/>
      <c r="I104" s="145"/>
      <c r="J104" s="146">
        <f>J191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39"/>
      <c r="C105" s="9"/>
      <c r="D105" s="140" t="s">
        <v>362</v>
      </c>
      <c r="E105" s="141"/>
      <c r="F105" s="141"/>
      <c r="G105" s="141"/>
      <c r="H105" s="141"/>
      <c r="I105" s="141"/>
      <c r="J105" s="142">
        <f>J201</f>
        <v>0</v>
      </c>
      <c r="K105" s="9"/>
      <c r="L105" s="13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43"/>
      <c r="C106" s="10"/>
      <c r="D106" s="144" t="s">
        <v>363</v>
      </c>
      <c r="E106" s="145"/>
      <c r="F106" s="145"/>
      <c r="G106" s="145"/>
      <c r="H106" s="145"/>
      <c r="I106" s="145"/>
      <c r="J106" s="146">
        <f>J202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150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15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3.25" customHeight="1">
      <c r="A116" s="37"/>
      <c r="B116" s="38"/>
      <c r="C116" s="37"/>
      <c r="D116" s="37"/>
      <c r="E116" s="120" t="str">
        <f>E7</f>
        <v>Stavebné opravy v triedach - SPŠ elektrotechnická, Komenského 44, 040 01 Košice</v>
      </c>
      <c r="F116" s="31"/>
      <c r="G116" s="31"/>
      <c r="H116" s="31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133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7"/>
      <c r="D118" s="37"/>
      <c r="E118" s="66" t="str">
        <f>E9</f>
        <v>09 - Trieda č.28a</v>
      </c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19</v>
      </c>
      <c r="D120" s="37"/>
      <c r="E120" s="37"/>
      <c r="F120" s="26" t="str">
        <f>F12</f>
        <v>Komenského 44, 040 01 Košice</v>
      </c>
      <c r="G120" s="37"/>
      <c r="H120" s="37"/>
      <c r="I120" s="31" t="s">
        <v>21</v>
      </c>
      <c r="J120" s="68" t="str">
        <f>IF(J12="","",J12)</f>
        <v>25. 10. 2020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23</v>
      </c>
      <c r="D122" s="37"/>
      <c r="E122" s="37"/>
      <c r="F122" s="26" t="str">
        <f>E15</f>
        <v xml:space="preserve"> SPŠ elektrotechnická, Komenského 44, 04001 Košice</v>
      </c>
      <c r="G122" s="37"/>
      <c r="H122" s="37"/>
      <c r="I122" s="31" t="s">
        <v>29</v>
      </c>
      <c r="J122" s="35" t="str">
        <f>E21</f>
        <v xml:space="preserve"> 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27</v>
      </c>
      <c r="D123" s="37"/>
      <c r="E123" s="37"/>
      <c r="F123" s="26" t="str">
        <f>IF(E18="","",E18)</f>
        <v>Vyplň údaj</v>
      </c>
      <c r="G123" s="37"/>
      <c r="H123" s="37"/>
      <c r="I123" s="31" t="s">
        <v>32</v>
      </c>
      <c r="J123" s="35" t="str">
        <f>E24</f>
        <v xml:space="preserve"> 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47"/>
      <c r="B125" s="148"/>
      <c r="C125" s="149" t="s">
        <v>151</v>
      </c>
      <c r="D125" s="150" t="s">
        <v>59</v>
      </c>
      <c r="E125" s="150" t="s">
        <v>55</v>
      </c>
      <c r="F125" s="150" t="s">
        <v>56</v>
      </c>
      <c r="G125" s="150" t="s">
        <v>152</v>
      </c>
      <c r="H125" s="150" t="s">
        <v>153</v>
      </c>
      <c r="I125" s="150" t="s">
        <v>154</v>
      </c>
      <c r="J125" s="151" t="s">
        <v>137</v>
      </c>
      <c r="K125" s="152" t="s">
        <v>155</v>
      </c>
      <c r="L125" s="153"/>
      <c r="M125" s="85" t="s">
        <v>1</v>
      </c>
      <c r="N125" s="86" t="s">
        <v>38</v>
      </c>
      <c r="O125" s="86" t="s">
        <v>156</v>
      </c>
      <c r="P125" s="86" t="s">
        <v>157</v>
      </c>
      <c r="Q125" s="86" t="s">
        <v>158</v>
      </c>
      <c r="R125" s="86" t="s">
        <v>159</v>
      </c>
      <c r="S125" s="86" t="s">
        <v>160</v>
      </c>
      <c r="T125" s="87" t="s">
        <v>161</v>
      </c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</row>
    <row r="126" s="2" customFormat="1" ht="22.8" customHeight="1">
      <c r="A126" s="37"/>
      <c r="B126" s="38"/>
      <c r="C126" s="92" t="s">
        <v>138</v>
      </c>
      <c r="D126" s="37"/>
      <c r="E126" s="37"/>
      <c r="F126" s="37"/>
      <c r="G126" s="37"/>
      <c r="H126" s="37"/>
      <c r="I126" s="37"/>
      <c r="J126" s="154">
        <f>BK126</f>
        <v>0</v>
      </c>
      <c r="K126" s="37"/>
      <c r="L126" s="38"/>
      <c r="M126" s="88"/>
      <c r="N126" s="72"/>
      <c r="O126" s="89"/>
      <c r="P126" s="155">
        <f>P127+P142+P201</f>
        <v>0</v>
      </c>
      <c r="Q126" s="89"/>
      <c r="R126" s="155">
        <f>R127+R142+R201</f>
        <v>0.53979001000000004</v>
      </c>
      <c r="S126" s="89"/>
      <c r="T126" s="156">
        <f>T127+T142+T201</f>
        <v>0.02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73</v>
      </c>
      <c r="AU126" s="18" t="s">
        <v>139</v>
      </c>
      <c r="BK126" s="157">
        <f>BK127+BK142+BK201</f>
        <v>0</v>
      </c>
    </row>
    <row r="127" s="12" customFormat="1" ht="25.92" customHeight="1">
      <c r="A127" s="12"/>
      <c r="B127" s="158"/>
      <c r="C127" s="12"/>
      <c r="D127" s="159" t="s">
        <v>73</v>
      </c>
      <c r="E127" s="160" t="s">
        <v>162</v>
      </c>
      <c r="F127" s="160" t="s">
        <v>163</v>
      </c>
      <c r="G127" s="12"/>
      <c r="H127" s="12"/>
      <c r="I127" s="161"/>
      <c r="J127" s="162">
        <f>BK127</f>
        <v>0</v>
      </c>
      <c r="K127" s="12"/>
      <c r="L127" s="158"/>
      <c r="M127" s="163"/>
      <c r="N127" s="164"/>
      <c r="O127" s="164"/>
      <c r="P127" s="165">
        <f>P128+P140</f>
        <v>0</v>
      </c>
      <c r="Q127" s="164"/>
      <c r="R127" s="165">
        <f>R128+R140</f>
        <v>0.27617069999999999</v>
      </c>
      <c r="S127" s="164"/>
      <c r="T127" s="166">
        <f>T128+T140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73</v>
      </c>
      <c r="AU127" s="167" t="s">
        <v>74</v>
      </c>
      <c r="AY127" s="159" t="s">
        <v>164</v>
      </c>
      <c r="BK127" s="168">
        <f>BK128+BK140</f>
        <v>0</v>
      </c>
    </row>
    <row r="128" s="12" customFormat="1" ht="22.8" customHeight="1">
      <c r="A128" s="12"/>
      <c r="B128" s="158"/>
      <c r="C128" s="12"/>
      <c r="D128" s="159" t="s">
        <v>73</v>
      </c>
      <c r="E128" s="169" t="s">
        <v>165</v>
      </c>
      <c r="F128" s="169" t="s">
        <v>166</v>
      </c>
      <c r="G128" s="12"/>
      <c r="H128" s="12"/>
      <c r="I128" s="161"/>
      <c r="J128" s="170">
        <f>BK128</f>
        <v>0</v>
      </c>
      <c r="K128" s="12"/>
      <c r="L128" s="158"/>
      <c r="M128" s="163"/>
      <c r="N128" s="164"/>
      <c r="O128" s="164"/>
      <c r="P128" s="165">
        <f>SUM(P129:P139)</f>
        <v>0</v>
      </c>
      <c r="Q128" s="164"/>
      <c r="R128" s="165">
        <f>SUM(R129:R139)</f>
        <v>0.27617069999999999</v>
      </c>
      <c r="S128" s="164"/>
      <c r="T128" s="166">
        <f>SUM(T129:T139)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9" t="s">
        <v>82</v>
      </c>
      <c r="AT128" s="167" t="s">
        <v>73</v>
      </c>
      <c r="AU128" s="167" t="s">
        <v>82</v>
      </c>
      <c r="AY128" s="159" t="s">
        <v>164</v>
      </c>
      <c r="BK128" s="168">
        <f>SUM(BK129:BK139)</f>
        <v>0</v>
      </c>
    </row>
    <row r="129" s="2" customFormat="1" ht="37.8" customHeight="1">
      <c r="A129" s="37"/>
      <c r="B129" s="171"/>
      <c r="C129" s="172" t="s">
        <v>82</v>
      </c>
      <c r="D129" s="172" t="s">
        <v>167</v>
      </c>
      <c r="E129" s="173" t="s">
        <v>168</v>
      </c>
      <c r="F129" s="174" t="s">
        <v>169</v>
      </c>
      <c r="G129" s="175" t="s">
        <v>170</v>
      </c>
      <c r="H129" s="176">
        <v>37.911000000000001</v>
      </c>
      <c r="I129" s="177"/>
      <c r="J129" s="178">
        <f>ROUND(I129*H129,2)</f>
        <v>0</v>
      </c>
      <c r="K129" s="179"/>
      <c r="L129" s="38"/>
      <c r="M129" s="180" t="s">
        <v>1</v>
      </c>
      <c r="N129" s="181" t="s">
        <v>40</v>
      </c>
      <c r="O129" s="76"/>
      <c r="P129" s="182">
        <f>O129*H129</f>
        <v>0</v>
      </c>
      <c r="Q129" s="182">
        <v>0.00247</v>
      </c>
      <c r="R129" s="182">
        <f>Q129*H129</f>
        <v>0.093640170000000009</v>
      </c>
      <c r="S129" s="182">
        <v>0</v>
      </c>
      <c r="T129" s="18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4" t="s">
        <v>171</v>
      </c>
      <c r="AT129" s="184" t="s">
        <v>167</v>
      </c>
      <c r="AU129" s="184" t="s">
        <v>172</v>
      </c>
      <c r="AY129" s="18" t="s">
        <v>164</v>
      </c>
      <c r="BE129" s="185">
        <f>IF(N129="základná",J129,0)</f>
        <v>0</v>
      </c>
      <c r="BF129" s="185">
        <f>IF(N129="znížená",J129,0)</f>
        <v>0</v>
      </c>
      <c r="BG129" s="185">
        <f>IF(N129="zákl. prenesená",J129,0)</f>
        <v>0</v>
      </c>
      <c r="BH129" s="185">
        <f>IF(N129="zníž. prenesená",J129,0)</f>
        <v>0</v>
      </c>
      <c r="BI129" s="185">
        <f>IF(N129="nulová",J129,0)</f>
        <v>0</v>
      </c>
      <c r="BJ129" s="18" t="s">
        <v>172</v>
      </c>
      <c r="BK129" s="185">
        <f>ROUND(I129*H129,2)</f>
        <v>0</v>
      </c>
      <c r="BL129" s="18" t="s">
        <v>171</v>
      </c>
      <c r="BM129" s="184" t="s">
        <v>173</v>
      </c>
    </row>
    <row r="130" s="13" customFormat="1">
      <c r="A130" s="13"/>
      <c r="B130" s="186"/>
      <c r="C130" s="13"/>
      <c r="D130" s="187" t="s">
        <v>174</v>
      </c>
      <c r="E130" s="188" t="s">
        <v>1</v>
      </c>
      <c r="F130" s="189" t="s">
        <v>425</v>
      </c>
      <c r="G130" s="13"/>
      <c r="H130" s="190">
        <v>37.911000000000001</v>
      </c>
      <c r="I130" s="191"/>
      <c r="J130" s="13"/>
      <c r="K130" s="13"/>
      <c r="L130" s="186"/>
      <c r="M130" s="192"/>
      <c r="N130" s="193"/>
      <c r="O130" s="193"/>
      <c r="P130" s="193"/>
      <c r="Q130" s="193"/>
      <c r="R130" s="193"/>
      <c r="S130" s="193"/>
      <c r="T130" s="19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8" t="s">
        <v>174</v>
      </c>
      <c r="AU130" s="188" t="s">
        <v>172</v>
      </c>
      <c r="AV130" s="13" t="s">
        <v>172</v>
      </c>
      <c r="AW130" s="13" t="s">
        <v>30</v>
      </c>
      <c r="AX130" s="13" t="s">
        <v>74</v>
      </c>
      <c r="AY130" s="188" t="s">
        <v>164</v>
      </c>
    </row>
    <row r="131" s="14" customFormat="1">
      <c r="A131" s="14"/>
      <c r="B131" s="195"/>
      <c r="C131" s="14"/>
      <c r="D131" s="187" t="s">
        <v>174</v>
      </c>
      <c r="E131" s="196" t="s">
        <v>1</v>
      </c>
      <c r="F131" s="197" t="s">
        <v>176</v>
      </c>
      <c r="G131" s="14"/>
      <c r="H131" s="198">
        <v>37.911000000000001</v>
      </c>
      <c r="I131" s="199"/>
      <c r="J131" s="14"/>
      <c r="K131" s="14"/>
      <c r="L131" s="195"/>
      <c r="M131" s="200"/>
      <c r="N131" s="201"/>
      <c r="O131" s="201"/>
      <c r="P131" s="201"/>
      <c r="Q131" s="201"/>
      <c r="R131" s="201"/>
      <c r="S131" s="201"/>
      <c r="T131" s="20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96" t="s">
        <v>174</v>
      </c>
      <c r="AU131" s="196" t="s">
        <v>172</v>
      </c>
      <c r="AV131" s="14" t="s">
        <v>177</v>
      </c>
      <c r="AW131" s="14" t="s">
        <v>30</v>
      </c>
      <c r="AX131" s="14" t="s">
        <v>74</v>
      </c>
      <c r="AY131" s="196" t="s">
        <v>164</v>
      </c>
    </row>
    <row r="132" s="15" customFormat="1">
      <c r="A132" s="15"/>
      <c r="B132" s="203"/>
      <c r="C132" s="15"/>
      <c r="D132" s="187" t="s">
        <v>174</v>
      </c>
      <c r="E132" s="204" t="s">
        <v>1</v>
      </c>
      <c r="F132" s="205" t="s">
        <v>178</v>
      </c>
      <c r="G132" s="15"/>
      <c r="H132" s="206">
        <v>37.911000000000001</v>
      </c>
      <c r="I132" s="207"/>
      <c r="J132" s="15"/>
      <c r="K132" s="15"/>
      <c r="L132" s="203"/>
      <c r="M132" s="208"/>
      <c r="N132" s="209"/>
      <c r="O132" s="209"/>
      <c r="P132" s="209"/>
      <c r="Q132" s="209"/>
      <c r="R132" s="209"/>
      <c r="S132" s="209"/>
      <c r="T132" s="210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04" t="s">
        <v>174</v>
      </c>
      <c r="AU132" s="204" t="s">
        <v>172</v>
      </c>
      <c r="AV132" s="15" t="s">
        <v>171</v>
      </c>
      <c r="AW132" s="15" t="s">
        <v>30</v>
      </c>
      <c r="AX132" s="15" t="s">
        <v>82</v>
      </c>
      <c r="AY132" s="204" t="s">
        <v>164</v>
      </c>
    </row>
    <row r="133" s="2" customFormat="1" ht="24.15" customHeight="1">
      <c r="A133" s="37"/>
      <c r="B133" s="171"/>
      <c r="C133" s="172" t="s">
        <v>172</v>
      </c>
      <c r="D133" s="172" t="s">
        <v>167</v>
      </c>
      <c r="E133" s="173" t="s">
        <v>179</v>
      </c>
      <c r="F133" s="174" t="s">
        <v>180</v>
      </c>
      <c r="G133" s="175" t="s">
        <v>170</v>
      </c>
      <c r="H133" s="176">
        <v>73.899000000000001</v>
      </c>
      <c r="I133" s="177"/>
      <c r="J133" s="178">
        <f>ROUND(I133*H133,2)</f>
        <v>0</v>
      </c>
      <c r="K133" s="179"/>
      <c r="L133" s="38"/>
      <c r="M133" s="180" t="s">
        <v>1</v>
      </c>
      <c r="N133" s="181" t="s">
        <v>40</v>
      </c>
      <c r="O133" s="76"/>
      <c r="P133" s="182">
        <f>O133*H133</f>
        <v>0</v>
      </c>
      <c r="Q133" s="182">
        <v>0.00247</v>
      </c>
      <c r="R133" s="182">
        <f>Q133*H133</f>
        <v>0.18253053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171</v>
      </c>
      <c r="AT133" s="184" t="s">
        <v>167</v>
      </c>
      <c r="AU133" s="184" t="s">
        <v>172</v>
      </c>
      <c r="AY133" s="18" t="s">
        <v>164</v>
      </c>
      <c r="BE133" s="185">
        <f>IF(N133="základná",J133,0)</f>
        <v>0</v>
      </c>
      <c r="BF133" s="185">
        <f>IF(N133="znížená",J133,0)</f>
        <v>0</v>
      </c>
      <c r="BG133" s="185">
        <f>IF(N133="zákl. prenesená",J133,0)</f>
        <v>0</v>
      </c>
      <c r="BH133" s="185">
        <f>IF(N133="zníž. prenesená",J133,0)</f>
        <v>0</v>
      </c>
      <c r="BI133" s="185">
        <f>IF(N133="nulová",J133,0)</f>
        <v>0</v>
      </c>
      <c r="BJ133" s="18" t="s">
        <v>172</v>
      </c>
      <c r="BK133" s="185">
        <f>ROUND(I133*H133,2)</f>
        <v>0</v>
      </c>
      <c r="BL133" s="18" t="s">
        <v>171</v>
      </c>
      <c r="BM133" s="184" t="s">
        <v>181</v>
      </c>
    </row>
    <row r="134" s="13" customFormat="1">
      <c r="A134" s="13"/>
      <c r="B134" s="186"/>
      <c r="C134" s="13"/>
      <c r="D134" s="187" t="s">
        <v>174</v>
      </c>
      <c r="E134" s="188" t="s">
        <v>1</v>
      </c>
      <c r="F134" s="189" t="s">
        <v>426</v>
      </c>
      <c r="G134" s="13"/>
      <c r="H134" s="190">
        <v>81.844999999999999</v>
      </c>
      <c r="I134" s="191"/>
      <c r="J134" s="13"/>
      <c r="K134" s="13"/>
      <c r="L134" s="186"/>
      <c r="M134" s="192"/>
      <c r="N134" s="193"/>
      <c r="O134" s="193"/>
      <c r="P134" s="193"/>
      <c r="Q134" s="193"/>
      <c r="R134" s="193"/>
      <c r="S134" s="193"/>
      <c r="T134" s="19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8" t="s">
        <v>174</v>
      </c>
      <c r="AU134" s="188" t="s">
        <v>172</v>
      </c>
      <c r="AV134" s="13" t="s">
        <v>172</v>
      </c>
      <c r="AW134" s="13" t="s">
        <v>30</v>
      </c>
      <c r="AX134" s="13" t="s">
        <v>74</v>
      </c>
      <c r="AY134" s="188" t="s">
        <v>164</v>
      </c>
    </row>
    <row r="135" s="13" customFormat="1">
      <c r="A135" s="13"/>
      <c r="B135" s="186"/>
      <c r="C135" s="13"/>
      <c r="D135" s="187" t="s">
        <v>174</v>
      </c>
      <c r="E135" s="188" t="s">
        <v>1</v>
      </c>
      <c r="F135" s="189" t="s">
        <v>427</v>
      </c>
      <c r="G135" s="13"/>
      <c r="H135" s="190">
        <v>-12.808999999999999</v>
      </c>
      <c r="I135" s="191"/>
      <c r="J135" s="13"/>
      <c r="K135" s="13"/>
      <c r="L135" s="186"/>
      <c r="M135" s="192"/>
      <c r="N135" s="193"/>
      <c r="O135" s="193"/>
      <c r="P135" s="193"/>
      <c r="Q135" s="193"/>
      <c r="R135" s="193"/>
      <c r="S135" s="193"/>
      <c r="T135" s="19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8" t="s">
        <v>174</v>
      </c>
      <c r="AU135" s="188" t="s">
        <v>172</v>
      </c>
      <c r="AV135" s="13" t="s">
        <v>172</v>
      </c>
      <c r="AW135" s="13" t="s">
        <v>30</v>
      </c>
      <c r="AX135" s="13" t="s">
        <v>74</v>
      </c>
      <c r="AY135" s="188" t="s">
        <v>164</v>
      </c>
    </row>
    <row r="136" s="13" customFormat="1">
      <c r="A136" s="13"/>
      <c r="B136" s="186"/>
      <c r="C136" s="13"/>
      <c r="D136" s="187" t="s">
        <v>174</v>
      </c>
      <c r="E136" s="188" t="s">
        <v>1</v>
      </c>
      <c r="F136" s="189" t="s">
        <v>184</v>
      </c>
      <c r="G136" s="13"/>
      <c r="H136" s="190">
        <v>-1.845</v>
      </c>
      <c r="I136" s="191"/>
      <c r="J136" s="13"/>
      <c r="K136" s="13"/>
      <c r="L136" s="186"/>
      <c r="M136" s="192"/>
      <c r="N136" s="193"/>
      <c r="O136" s="193"/>
      <c r="P136" s="193"/>
      <c r="Q136" s="193"/>
      <c r="R136" s="193"/>
      <c r="S136" s="193"/>
      <c r="T136" s="19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8" t="s">
        <v>174</v>
      </c>
      <c r="AU136" s="188" t="s">
        <v>172</v>
      </c>
      <c r="AV136" s="13" t="s">
        <v>172</v>
      </c>
      <c r="AW136" s="13" t="s">
        <v>30</v>
      </c>
      <c r="AX136" s="13" t="s">
        <v>74</v>
      </c>
      <c r="AY136" s="188" t="s">
        <v>164</v>
      </c>
    </row>
    <row r="137" s="13" customFormat="1">
      <c r="A137" s="13"/>
      <c r="B137" s="186"/>
      <c r="C137" s="13"/>
      <c r="D137" s="187" t="s">
        <v>174</v>
      </c>
      <c r="E137" s="188" t="s">
        <v>1</v>
      </c>
      <c r="F137" s="189" t="s">
        <v>428</v>
      </c>
      <c r="G137" s="13"/>
      <c r="H137" s="190">
        <v>6.7080000000000002</v>
      </c>
      <c r="I137" s="191"/>
      <c r="J137" s="13"/>
      <c r="K137" s="13"/>
      <c r="L137" s="186"/>
      <c r="M137" s="192"/>
      <c r="N137" s="193"/>
      <c r="O137" s="193"/>
      <c r="P137" s="193"/>
      <c r="Q137" s="193"/>
      <c r="R137" s="193"/>
      <c r="S137" s="193"/>
      <c r="T137" s="19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8" t="s">
        <v>174</v>
      </c>
      <c r="AU137" s="188" t="s">
        <v>172</v>
      </c>
      <c r="AV137" s="13" t="s">
        <v>172</v>
      </c>
      <c r="AW137" s="13" t="s">
        <v>30</v>
      </c>
      <c r="AX137" s="13" t="s">
        <v>74</v>
      </c>
      <c r="AY137" s="188" t="s">
        <v>164</v>
      </c>
    </row>
    <row r="138" s="14" customFormat="1">
      <c r="A138" s="14"/>
      <c r="B138" s="195"/>
      <c r="C138" s="14"/>
      <c r="D138" s="187" t="s">
        <v>174</v>
      </c>
      <c r="E138" s="196" t="s">
        <v>1</v>
      </c>
      <c r="F138" s="197" t="s">
        <v>176</v>
      </c>
      <c r="G138" s="14"/>
      <c r="H138" s="198">
        <v>73.899000000000001</v>
      </c>
      <c r="I138" s="199"/>
      <c r="J138" s="14"/>
      <c r="K138" s="14"/>
      <c r="L138" s="195"/>
      <c r="M138" s="200"/>
      <c r="N138" s="201"/>
      <c r="O138" s="201"/>
      <c r="P138" s="201"/>
      <c r="Q138" s="201"/>
      <c r="R138" s="201"/>
      <c r="S138" s="201"/>
      <c r="T138" s="20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6" t="s">
        <v>174</v>
      </c>
      <c r="AU138" s="196" t="s">
        <v>172</v>
      </c>
      <c r="AV138" s="14" t="s">
        <v>177</v>
      </c>
      <c r="AW138" s="14" t="s">
        <v>30</v>
      </c>
      <c r="AX138" s="14" t="s">
        <v>74</v>
      </c>
      <c r="AY138" s="196" t="s">
        <v>164</v>
      </c>
    </row>
    <row r="139" s="15" customFormat="1">
      <c r="A139" s="15"/>
      <c r="B139" s="203"/>
      <c r="C139" s="15"/>
      <c r="D139" s="187" t="s">
        <v>174</v>
      </c>
      <c r="E139" s="204" t="s">
        <v>1</v>
      </c>
      <c r="F139" s="205" t="s">
        <v>178</v>
      </c>
      <c r="G139" s="15"/>
      <c r="H139" s="206">
        <v>73.899000000000001</v>
      </c>
      <c r="I139" s="207"/>
      <c r="J139" s="15"/>
      <c r="K139" s="15"/>
      <c r="L139" s="203"/>
      <c r="M139" s="208"/>
      <c r="N139" s="209"/>
      <c r="O139" s="209"/>
      <c r="P139" s="209"/>
      <c r="Q139" s="209"/>
      <c r="R139" s="209"/>
      <c r="S139" s="209"/>
      <c r="T139" s="210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04" t="s">
        <v>174</v>
      </c>
      <c r="AU139" s="204" t="s">
        <v>172</v>
      </c>
      <c r="AV139" s="15" t="s">
        <v>171</v>
      </c>
      <c r="AW139" s="15" t="s">
        <v>30</v>
      </c>
      <c r="AX139" s="15" t="s">
        <v>82</v>
      </c>
      <c r="AY139" s="204" t="s">
        <v>164</v>
      </c>
    </row>
    <row r="140" s="12" customFormat="1" ht="22.8" customHeight="1">
      <c r="A140" s="12"/>
      <c r="B140" s="158"/>
      <c r="C140" s="12"/>
      <c r="D140" s="159" t="s">
        <v>73</v>
      </c>
      <c r="E140" s="169" t="s">
        <v>229</v>
      </c>
      <c r="F140" s="169" t="s">
        <v>230</v>
      </c>
      <c r="G140" s="12"/>
      <c r="H140" s="12"/>
      <c r="I140" s="161"/>
      <c r="J140" s="170">
        <f>BK140</f>
        <v>0</v>
      </c>
      <c r="K140" s="12"/>
      <c r="L140" s="158"/>
      <c r="M140" s="163"/>
      <c r="N140" s="164"/>
      <c r="O140" s="164"/>
      <c r="P140" s="165">
        <f>P141</f>
        <v>0</v>
      </c>
      <c r="Q140" s="164"/>
      <c r="R140" s="165">
        <f>R141</f>
        <v>0</v>
      </c>
      <c r="S140" s="164"/>
      <c r="T140" s="166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59" t="s">
        <v>82</v>
      </c>
      <c r="AT140" s="167" t="s">
        <v>73</v>
      </c>
      <c r="AU140" s="167" t="s">
        <v>82</v>
      </c>
      <c r="AY140" s="159" t="s">
        <v>164</v>
      </c>
      <c r="BK140" s="168">
        <f>BK141</f>
        <v>0</v>
      </c>
    </row>
    <row r="141" s="2" customFormat="1" ht="24.15" customHeight="1">
      <c r="A141" s="37"/>
      <c r="B141" s="171"/>
      <c r="C141" s="172" t="s">
        <v>177</v>
      </c>
      <c r="D141" s="172" t="s">
        <v>167</v>
      </c>
      <c r="E141" s="173" t="s">
        <v>231</v>
      </c>
      <c r="F141" s="174" t="s">
        <v>232</v>
      </c>
      <c r="G141" s="175" t="s">
        <v>194</v>
      </c>
      <c r="H141" s="176">
        <v>0.27600000000000002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40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171</v>
      </c>
      <c r="AT141" s="184" t="s">
        <v>167</v>
      </c>
      <c r="AU141" s="184" t="s">
        <v>172</v>
      </c>
      <c r="AY141" s="18" t="s">
        <v>164</v>
      </c>
      <c r="BE141" s="185">
        <f>IF(N141="základná",J141,0)</f>
        <v>0</v>
      </c>
      <c r="BF141" s="185">
        <f>IF(N141="znížená",J141,0)</f>
        <v>0</v>
      </c>
      <c r="BG141" s="185">
        <f>IF(N141="zákl. prenesená",J141,0)</f>
        <v>0</v>
      </c>
      <c r="BH141" s="185">
        <f>IF(N141="zníž. prenesená",J141,0)</f>
        <v>0</v>
      </c>
      <c r="BI141" s="185">
        <f>IF(N141="nulová",J141,0)</f>
        <v>0</v>
      </c>
      <c r="BJ141" s="18" t="s">
        <v>172</v>
      </c>
      <c r="BK141" s="185">
        <f>ROUND(I141*H141,2)</f>
        <v>0</v>
      </c>
      <c r="BL141" s="18" t="s">
        <v>171</v>
      </c>
      <c r="BM141" s="184" t="s">
        <v>233</v>
      </c>
    </row>
    <row r="142" s="12" customFormat="1" ht="25.92" customHeight="1">
      <c r="A142" s="12"/>
      <c r="B142" s="158"/>
      <c r="C142" s="12"/>
      <c r="D142" s="159" t="s">
        <v>73</v>
      </c>
      <c r="E142" s="160" t="s">
        <v>234</v>
      </c>
      <c r="F142" s="160" t="s">
        <v>235</v>
      </c>
      <c r="G142" s="12"/>
      <c r="H142" s="12"/>
      <c r="I142" s="161"/>
      <c r="J142" s="162">
        <f>BK142</f>
        <v>0</v>
      </c>
      <c r="K142" s="12"/>
      <c r="L142" s="158"/>
      <c r="M142" s="163"/>
      <c r="N142" s="164"/>
      <c r="O142" s="164"/>
      <c r="P142" s="165">
        <f>P143+P148+P163+P191</f>
        <v>0</v>
      </c>
      <c r="Q142" s="164"/>
      <c r="R142" s="165">
        <f>R143+R148+R163+R191</f>
        <v>0.21161931000000001</v>
      </c>
      <c r="S142" s="164"/>
      <c r="T142" s="166">
        <f>T143+T148+T163+T191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172</v>
      </c>
      <c r="AT142" s="167" t="s">
        <v>73</v>
      </c>
      <c r="AU142" s="167" t="s">
        <v>74</v>
      </c>
      <c r="AY142" s="159" t="s">
        <v>164</v>
      </c>
      <c r="BK142" s="168">
        <f>BK143+BK148+BK163+BK191</f>
        <v>0</v>
      </c>
    </row>
    <row r="143" s="12" customFormat="1" ht="22.8" customHeight="1">
      <c r="A143" s="12"/>
      <c r="B143" s="158"/>
      <c r="C143" s="12"/>
      <c r="D143" s="159" t="s">
        <v>73</v>
      </c>
      <c r="E143" s="169" t="s">
        <v>376</v>
      </c>
      <c r="F143" s="169" t="s">
        <v>377</v>
      </c>
      <c r="G143" s="12"/>
      <c r="H143" s="12"/>
      <c r="I143" s="161"/>
      <c r="J143" s="170">
        <f>BK143</f>
        <v>0</v>
      </c>
      <c r="K143" s="12"/>
      <c r="L143" s="158"/>
      <c r="M143" s="163"/>
      <c r="N143" s="164"/>
      <c r="O143" s="164"/>
      <c r="P143" s="165">
        <f>SUM(P144:P147)</f>
        <v>0</v>
      </c>
      <c r="Q143" s="164"/>
      <c r="R143" s="165">
        <f>SUM(R144:R147)</f>
        <v>0</v>
      </c>
      <c r="S143" s="164"/>
      <c r="T143" s="166">
        <f>SUM(T144:T147)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9" t="s">
        <v>172</v>
      </c>
      <c r="AT143" s="167" t="s">
        <v>73</v>
      </c>
      <c r="AU143" s="167" t="s">
        <v>82</v>
      </c>
      <c r="AY143" s="159" t="s">
        <v>164</v>
      </c>
      <c r="BK143" s="168">
        <f>SUM(BK144:BK147)</f>
        <v>0</v>
      </c>
    </row>
    <row r="144" s="2" customFormat="1" ht="24.15" customHeight="1">
      <c r="A144" s="37"/>
      <c r="B144" s="171"/>
      <c r="C144" s="172" t="s">
        <v>171</v>
      </c>
      <c r="D144" s="172" t="s">
        <v>167</v>
      </c>
      <c r="E144" s="173" t="s">
        <v>378</v>
      </c>
      <c r="F144" s="174" t="s">
        <v>379</v>
      </c>
      <c r="G144" s="175" t="s">
        <v>170</v>
      </c>
      <c r="H144" s="176">
        <v>7.4400000000000004</v>
      </c>
      <c r="I144" s="177"/>
      <c r="J144" s="178">
        <f>ROUND(I144*H144,2)</f>
        <v>0</v>
      </c>
      <c r="K144" s="179"/>
      <c r="L144" s="38"/>
      <c r="M144" s="180" t="s">
        <v>1</v>
      </c>
      <c r="N144" s="181" t="s">
        <v>40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</v>
      </c>
      <c r="T144" s="18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120</v>
      </c>
      <c r="AT144" s="184" t="s">
        <v>167</v>
      </c>
      <c r="AU144" s="184" t="s">
        <v>172</v>
      </c>
      <c r="AY144" s="18" t="s">
        <v>164</v>
      </c>
      <c r="BE144" s="185">
        <f>IF(N144="základná",J144,0)</f>
        <v>0</v>
      </c>
      <c r="BF144" s="185">
        <f>IF(N144="znížená",J144,0)</f>
        <v>0</v>
      </c>
      <c r="BG144" s="185">
        <f>IF(N144="zákl. prenesená",J144,0)</f>
        <v>0</v>
      </c>
      <c r="BH144" s="185">
        <f>IF(N144="zníž. prenesená",J144,0)</f>
        <v>0</v>
      </c>
      <c r="BI144" s="185">
        <f>IF(N144="nulová",J144,0)</f>
        <v>0</v>
      </c>
      <c r="BJ144" s="18" t="s">
        <v>172</v>
      </c>
      <c r="BK144" s="185">
        <f>ROUND(I144*H144,2)</f>
        <v>0</v>
      </c>
      <c r="BL144" s="18" t="s">
        <v>120</v>
      </c>
      <c r="BM144" s="184" t="s">
        <v>466</v>
      </c>
    </row>
    <row r="145" s="13" customFormat="1">
      <c r="A145" s="13"/>
      <c r="B145" s="186"/>
      <c r="C145" s="13"/>
      <c r="D145" s="187" t="s">
        <v>174</v>
      </c>
      <c r="E145" s="188" t="s">
        <v>1</v>
      </c>
      <c r="F145" s="189" t="s">
        <v>444</v>
      </c>
      <c r="G145" s="13"/>
      <c r="H145" s="190">
        <v>7.4400000000000004</v>
      </c>
      <c r="I145" s="191"/>
      <c r="J145" s="13"/>
      <c r="K145" s="13"/>
      <c r="L145" s="186"/>
      <c r="M145" s="192"/>
      <c r="N145" s="193"/>
      <c r="O145" s="193"/>
      <c r="P145" s="193"/>
      <c r="Q145" s="193"/>
      <c r="R145" s="193"/>
      <c r="S145" s="193"/>
      <c r="T145" s="19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8" t="s">
        <v>174</v>
      </c>
      <c r="AU145" s="188" t="s">
        <v>172</v>
      </c>
      <c r="AV145" s="13" t="s">
        <v>172</v>
      </c>
      <c r="AW145" s="13" t="s">
        <v>30</v>
      </c>
      <c r="AX145" s="13" t="s">
        <v>74</v>
      </c>
      <c r="AY145" s="188" t="s">
        <v>164</v>
      </c>
    </row>
    <row r="146" s="14" customFormat="1">
      <c r="A146" s="14"/>
      <c r="B146" s="195"/>
      <c r="C146" s="14"/>
      <c r="D146" s="187" t="s">
        <v>174</v>
      </c>
      <c r="E146" s="196" t="s">
        <v>1</v>
      </c>
      <c r="F146" s="197" t="s">
        <v>323</v>
      </c>
      <c r="G146" s="14"/>
      <c r="H146" s="198">
        <v>7.4400000000000004</v>
      </c>
      <c r="I146" s="199"/>
      <c r="J146" s="14"/>
      <c r="K146" s="14"/>
      <c r="L146" s="195"/>
      <c r="M146" s="200"/>
      <c r="N146" s="201"/>
      <c r="O146" s="201"/>
      <c r="P146" s="201"/>
      <c r="Q146" s="201"/>
      <c r="R146" s="201"/>
      <c r="S146" s="201"/>
      <c r="T146" s="20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6" t="s">
        <v>174</v>
      </c>
      <c r="AU146" s="196" t="s">
        <v>172</v>
      </c>
      <c r="AV146" s="14" t="s">
        <v>177</v>
      </c>
      <c r="AW146" s="14" t="s">
        <v>30</v>
      </c>
      <c r="AX146" s="14" t="s">
        <v>74</v>
      </c>
      <c r="AY146" s="196" t="s">
        <v>164</v>
      </c>
    </row>
    <row r="147" s="15" customFormat="1">
      <c r="A147" s="15"/>
      <c r="B147" s="203"/>
      <c r="C147" s="15"/>
      <c r="D147" s="187" t="s">
        <v>174</v>
      </c>
      <c r="E147" s="204" t="s">
        <v>1</v>
      </c>
      <c r="F147" s="205" t="s">
        <v>178</v>
      </c>
      <c r="G147" s="15"/>
      <c r="H147" s="206">
        <v>7.4400000000000004</v>
      </c>
      <c r="I147" s="207"/>
      <c r="J147" s="15"/>
      <c r="K147" s="15"/>
      <c r="L147" s="203"/>
      <c r="M147" s="208"/>
      <c r="N147" s="209"/>
      <c r="O147" s="209"/>
      <c r="P147" s="209"/>
      <c r="Q147" s="209"/>
      <c r="R147" s="209"/>
      <c r="S147" s="209"/>
      <c r="T147" s="21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04" t="s">
        <v>174</v>
      </c>
      <c r="AU147" s="204" t="s">
        <v>172</v>
      </c>
      <c r="AV147" s="15" t="s">
        <v>171</v>
      </c>
      <c r="AW147" s="15" t="s">
        <v>30</v>
      </c>
      <c r="AX147" s="15" t="s">
        <v>82</v>
      </c>
      <c r="AY147" s="204" t="s">
        <v>164</v>
      </c>
    </row>
    <row r="148" s="12" customFormat="1" ht="22.8" customHeight="1">
      <c r="A148" s="12"/>
      <c r="B148" s="158"/>
      <c r="C148" s="12"/>
      <c r="D148" s="159" t="s">
        <v>73</v>
      </c>
      <c r="E148" s="169" t="s">
        <v>271</v>
      </c>
      <c r="F148" s="169" t="s">
        <v>272</v>
      </c>
      <c r="G148" s="12"/>
      <c r="H148" s="12"/>
      <c r="I148" s="161"/>
      <c r="J148" s="170">
        <f>BK148</f>
        <v>0</v>
      </c>
      <c r="K148" s="12"/>
      <c r="L148" s="158"/>
      <c r="M148" s="163"/>
      <c r="N148" s="164"/>
      <c r="O148" s="164"/>
      <c r="P148" s="165">
        <f>SUM(P149:P162)</f>
        <v>0</v>
      </c>
      <c r="Q148" s="164"/>
      <c r="R148" s="165">
        <f>SUM(R149:R162)</f>
        <v>0.14802895999999999</v>
      </c>
      <c r="S148" s="164"/>
      <c r="T148" s="166">
        <f>SUM(T149:T162)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9" t="s">
        <v>172</v>
      </c>
      <c r="AT148" s="167" t="s">
        <v>73</v>
      </c>
      <c r="AU148" s="167" t="s">
        <v>82</v>
      </c>
      <c r="AY148" s="159" t="s">
        <v>164</v>
      </c>
      <c r="BK148" s="168">
        <f>SUM(BK149:BK162)</f>
        <v>0</v>
      </c>
    </row>
    <row r="149" s="2" customFormat="1" ht="14.4" customHeight="1">
      <c r="A149" s="37"/>
      <c r="B149" s="171"/>
      <c r="C149" s="172" t="s">
        <v>196</v>
      </c>
      <c r="D149" s="172" t="s">
        <v>167</v>
      </c>
      <c r="E149" s="173" t="s">
        <v>274</v>
      </c>
      <c r="F149" s="174" t="s">
        <v>275</v>
      </c>
      <c r="G149" s="175" t="s">
        <v>276</v>
      </c>
      <c r="H149" s="176">
        <v>25.693999999999999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40</v>
      </c>
      <c r="O149" s="76"/>
      <c r="P149" s="182">
        <f>O149*H149</f>
        <v>0</v>
      </c>
      <c r="Q149" s="182">
        <v>4.0000000000000003E-05</v>
      </c>
      <c r="R149" s="182">
        <f>Q149*H149</f>
        <v>0.00102776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120</v>
      </c>
      <c r="AT149" s="184" t="s">
        <v>167</v>
      </c>
      <c r="AU149" s="184" t="s">
        <v>172</v>
      </c>
      <c r="AY149" s="18" t="s">
        <v>164</v>
      </c>
      <c r="BE149" s="185">
        <f>IF(N149="základná",J149,0)</f>
        <v>0</v>
      </c>
      <c r="BF149" s="185">
        <f>IF(N149="znížená",J149,0)</f>
        <v>0</v>
      </c>
      <c r="BG149" s="185">
        <f>IF(N149="zákl. prenesená",J149,0)</f>
        <v>0</v>
      </c>
      <c r="BH149" s="185">
        <f>IF(N149="zníž. prenesená",J149,0)</f>
        <v>0</v>
      </c>
      <c r="BI149" s="185">
        <f>IF(N149="nulová",J149,0)</f>
        <v>0</v>
      </c>
      <c r="BJ149" s="18" t="s">
        <v>172</v>
      </c>
      <c r="BK149" s="185">
        <f>ROUND(I149*H149,2)</f>
        <v>0</v>
      </c>
      <c r="BL149" s="18" t="s">
        <v>120</v>
      </c>
      <c r="BM149" s="184" t="s">
        <v>277</v>
      </c>
    </row>
    <row r="150" s="13" customFormat="1">
      <c r="A150" s="13"/>
      <c r="B150" s="186"/>
      <c r="C150" s="13"/>
      <c r="D150" s="187" t="s">
        <v>174</v>
      </c>
      <c r="E150" s="188" t="s">
        <v>1</v>
      </c>
      <c r="F150" s="189" t="s">
        <v>431</v>
      </c>
      <c r="G150" s="13"/>
      <c r="H150" s="190">
        <v>24.794</v>
      </c>
      <c r="I150" s="191"/>
      <c r="J150" s="13"/>
      <c r="K150" s="13"/>
      <c r="L150" s="186"/>
      <c r="M150" s="192"/>
      <c r="N150" s="193"/>
      <c r="O150" s="193"/>
      <c r="P150" s="193"/>
      <c r="Q150" s="193"/>
      <c r="R150" s="193"/>
      <c r="S150" s="193"/>
      <c r="T150" s="19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8" t="s">
        <v>174</v>
      </c>
      <c r="AU150" s="188" t="s">
        <v>172</v>
      </c>
      <c r="AV150" s="13" t="s">
        <v>172</v>
      </c>
      <c r="AW150" s="13" t="s">
        <v>30</v>
      </c>
      <c r="AX150" s="13" t="s">
        <v>74</v>
      </c>
      <c r="AY150" s="188" t="s">
        <v>164</v>
      </c>
    </row>
    <row r="151" s="13" customFormat="1">
      <c r="A151" s="13"/>
      <c r="B151" s="186"/>
      <c r="C151" s="13"/>
      <c r="D151" s="187" t="s">
        <v>174</v>
      </c>
      <c r="E151" s="188" t="s">
        <v>1</v>
      </c>
      <c r="F151" s="189" t="s">
        <v>279</v>
      </c>
      <c r="G151" s="13"/>
      <c r="H151" s="190">
        <v>0.80000000000000004</v>
      </c>
      <c r="I151" s="191"/>
      <c r="J151" s="13"/>
      <c r="K151" s="13"/>
      <c r="L151" s="186"/>
      <c r="M151" s="192"/>
      <c r="N151" s="193"/>
      <c r="O151" s="193"/>
      <c r="P151" s="193"/>
      <c r="Q151" s="193"/>
      <c r="R151" s="193"/>
      <c r="S151" s="193"/>
      <c r="T151" s="19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8" t="s">
        <v>174</v>
      </c>
      <c r="AU151" s="188" t="s">
        <v>172</v>
      </c>
      <c r="AV151" s="13" t="s">
        <v>172</v>
      </c>
      <c r="AW151" s="13" t="s">
        <v>30</v>
      </c>
      <c r="AX151" s="13" t="s">
        <v>74</v>
      </c>
      <c r="AY151" s="188" t="s">
        <v>164</v>
      </c>
    </row>
    <row r="152" s="13" customFormat="1">
      <c r="A152" s="13"/>
      <c r="B152" s="186"/>
      <c r="C152" s="13"/>
      <c r="D152" s="187" t="s">
        <v>174</v>
      </c>
      <c r="E152" s="188" t="s">
        <v>1</v>
      </c>
      <c r="F152" s="189" t="s">
        <v>432</v>
      </c>
      <c r="G152" s="13"/>
      <c r="H152" s="190">
        <v>1</v>
      </c>
      <c r="I152" s="191"/>
      <c r="J152" s="13"/>
      <c r="K152" s="13"/>
      <c r="L152" s="186"/>
      <c r="M152" s="192"/>
      <c r="N152" s="193"/>
      <c r="O152" s="193"/>
      <c r="P152" s="193"/>
      <c r="Q152" s="193"/>
      <c r="R152" s="193"/>
      <c r="S152" s="193"/>
      <c r="T152" s="19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8" t="s">
        <v>174</v>
      </c>
      <c r="AU152" s="188" t="s">
        <v>172</v>
      </c>
      <c r="AV152" s="13" t="s">
        <v>172</v>
      </c>
      <c r="AW152" s="13" t="s">
        <v>30</v>
      </c>
      <c r="AX152" s="13" t="s">
        <v>74</v>
      </c>
      <c r="AY152" s="188" t="s">
        <v>164</v>
      </c>
    </row>
    <row r="153" s="13" customFormat="1">
      <c r="A153" s="13"/>
      <c r="B153" s="186"/>
      <c r="C153" s="13"/>
      <c r="D153" s="187" t="s">
        <v>174</v>
      </c>
      <c r="E153" s="188" t="s">
        <v>1</v>
      </c>
      <c r="F153" s="189" t="s">
        <v>281</v>
      </c>
      <c r="G153" s="13"/>
      <c r="H153" s="190">
        <v>-0.90000000000000002</v>
      </c>
      <c r="I153" s="191"/>
      <c r="J153" s="13"/>
      <c r="K153" s="13"/>
      <c r="L153" s="186"/>
      <c r="M153" s="192"/>
      <c r="N153" s="193"/>
      <c r="O153" s="193"/>
      <c r="P153" s="193"/>
      <c r="Q153" s="193"/>
      <c r="R153" s="193"/>
      <c r="S153" s="193"/>
      <c r="T153" s="19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8" t="s">
        <v>174</v>
      </c>
      <c r="AU153" s="188" t="s">
        <v>172</v>
      </c>
      <c r="AV153" s="13" t="s">
        <v>172</v>
      </c>
      <c r="AW153" s="13" t="s">
        <v>30</v>
      </c>
      <c r="AX153" s="13" t="s">
        <v>74</v>
      </c>
      <c r="AY153" s="188" t="s">
        <v>164</v>
      </c>
    </row>
    <row r="154" s="14" customFormat="1">
      <c r="A154" s="14"/>
      <c r="B154" s="195"/>
      <c r="C154" s="14"/>
      <c r="D154" s="187" t="s">
        <v>174</v>
      </c>
      <c r="E154" s="196" t="s">
        <v>1</v>
      </c>
      <c r="F154" s="197" t="s">
        <v>176</v>
      </c>
      <c r="G154" s="14"/>
      <c r="H154" s="198">
        <v>25.694000000000003</v>
      </c>
      <c r="I154" s="199"/>
      <c r="J154" s="14"/>
      <c r="K154" s="14"/>
      <c r="L154" s="195"/>
      <c r="M154" s="200"/>
      <c r="N154" s="201"/>
      <c r="O154" s="201"/>
      <c r="P154" s="201"/>
      <c r="Q154" s="201"/>
      <c r="R154" s="201"/>
      <c r="S154" s="201"/>
      <c r="T154" s="20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6" t="s">
        <v>174</v>
      </c>
      <c r="AU154" s="196" t="s">
        <v>172</v>
      </c>
      <c r="AV154" s="14" t="s">
        <v>177</v>
      </c>
      <c r="AW154" s="14" t="s">
        <v>30</v>
      </c>
      <c r="AX154" s="14" t="s">
        <v>74</v>
      </c>
      <c r="AY154" s="196" t="s">
        <v>164</v>
      </c>
    </row>
    <row r="155" s="15" customFormat="1">
      <c r="A155" s="15"/>
      <c r="B155" s="203"/>
      <c r="C155" s="15"/>
      <c r="D155" s="187" t="s">
        <v>174</v>
      </c>
      <c r="E155" s="204" t="s">
        <v>1</v>
      </c>
      <c r="F155" s="205" t="s">
        <v>178</v>
      </c>
      <c r="G155" s="15"/>
      <c r="H155" s="206">
        <v>25.694000000000003</v>
      </c>
      <c r="I155" s="207"/>
      <c r="J155" s="15"/>
      <c r="K155" s="15"/>
      <c r="L155" s="203"/>
      <c r="M155" s="208"/>
      <c r="N155" s="209"/>
      <c r="O155" s="209"/>
      <c r="P155" s="209"/>
      <c r="Q155" s="209"/>
      <c r="R155" s="209"/>
      <c r="S155" s="209"/>
      <c r="T155" s="210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04" t="s">
        <v>174</v>
      </c>
      <c r="AU155" s="204" t="s">
        <v>172</v>
      </c>
      <c r="AV155" s="15" t="s">
        <v>171</v>
      </c>
      <c r="AW155" s="15" t="s">
        <v>30</v>
      </c>
      <c r="AX155" s="15" t="s">
        <v>82</v>
      </c>
      <c r="AY155" s="204" t="s">
        <v>164</v>
      </c>
    </row>
    <row r="156" s="2" customFormat="1" ht="14.4" customHeight="1">
      <c r="A156" s="37"/>
      <c r="B156" s="171"/>
      <c r="C156" s="211" t="s">
        <v>165</v>
      </c>
      <c r="D156" s="211" t="s">
        <v>245</v>
      </c>
      <c r="E156" s="212" t="s">
        <v>283</v>
      </c>
      <c r="F156" s="213" t="s">
        <v>284</v>
      </c>
      <c r="G156" s="214" t="s">
        <v>170</v>
      </c>
      <c r="H156" s="215">
        <v>2.621</v>
      </c>
      <c r="I156" s="216"/>
      <c r="J156" s="217">
        <f>ROUND(I156*H156,2)</f>
        <v>0</v>
      </c>
      <c r="K156" s="218"/>
      <c r="L156" s="219"/>
      <c r="M156" s="220" t="s">
        <v>1</v>
      </c>
      <c r="N156" s="221" t="s">
        <v>40</v>
      </c>
      <c r="O156" s="76"/>
      <c r="P156" s="182">
        <f>O156*H156</f>
        <v>0</v>
      </c>
      <c r="Q156" s="182">
        <v>0.0030000000000000001</v>
      </c>
      <c r="R156" s="182">
        <f>Q156*H156</f>
        <v>0.0078630000000000002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248</v>
      </c>
      <c r="AT156" s="184" t="s">
        <v>245</v>
      </c>
      <c r="AU156" s="184" t="s">
        <v>172</v>
      </c>
      <c r="AY156" s="18" t="s">
        <v>164</v>
      </c>
      <c r="BE156" s="185">
        <f>IF(N156="základná",J156,0)</f>
        <v>0</v>
      </c>
      <c r="BF156" s="185">
        <f>IF(N156="znížená",J156,0)</f>
        <v>0</v>
      </c>
      <c r="BG156" s="185">
        <f>IF(N156="zákl. prenesená",J156,0)</f>
        <v>0</v>
      </c>
      <c r="BH156" s="185">
        <f>IF(N156="zníž. prenesená",J156,0)</f>
        <v>0</v>
      </c>
      <c r="BI156" s="185">
        <f>IF(N156="nulová",J156,0)</f>
        <v>0</v>
      </c>
      <c r="BJ156" s="18" t="s">
        <v>172</v>
      </c>
      <c r="BK156" s="185">
        <f>ROUND(I156*H156,2)</f>
        <v>0</v>
      </c>
      <c r="BL156" s="18" t="s">
        <v>120</v>
      </c>
      <c r="BM156" s="184" t="s">
        <v>285</v>
      </c>
    </row>
    <row r="157" s="13" customFormat="1">
      <c r="A157" s="13"/>
      <c r="B157" s="186"/>
      <c r="C157" s="13"/>
      <c r="D157" s="187" t="s">
        <v>174</v>
      </c>
      <c r="E157" s="13"/>
      <c r="F157" s="189" t="s">
        <v>433</v>
      </c>
      <c r="G157" s="13"/>
      <c r="H157" s="190">
        <v>2.621</v>
      </c>
      <c r="I157" s="191"/>
      <c r="J157" s="13"/>
      <c r="K157" s="13"/>
      <c r="L157" s="186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174</v>
      </c>
      <c r="AU157" s="188" t="s">
        <v>172</v>
      </c>
      <c r="AV157" s="13" t="s">
        <v>172</v>
      </c>
      <c r="AW157" s="13" t="s">
        <v>3</v>
      </c>
      <c r="AX157" s="13" t="s">
        <v>82</v>
      </c>
      <c r="AY157" s="188" t="s">
        <v>164</v>
      </c>
    </row>
    <row r="158" s="2" customFormat="1" ht="24.15" customHeight="1">
      <c r="A158" s="37"/>
      <c r="B158" s="171"/>
      <c r="C158" s="172" t="s">
        <v>203</v>
      </c>
      <c r="D158" s="172" t="s">
        <v>167</v>
      </c>
      <c r="E158" s="173" t="s">
        <v>288</v>
      </c>
      <c r="F158" s="174" t="s">
        <v>289</v>
      </c>
      <c r="G158" s="175" t="s">
        <v>170</v>
      </c>
      <c r="H158" s="176">
        <v>41.043999999999997</v>
      </c>
      <c r="I158" s="177"/>
      <c r="J158" s="178">
        <f>ROUND(I158*H158,2)</f>
        <v>0</v>
      </c>
      <c r="K158" s="179"/>
      <c r="L158" s="38"/>
      <c r="M158" s="180" t="s">
        <v>1</v>
      </c>
      <c r="N158" s="181" t="s">
        <v>40</v>
      </c>
      <c r="O158" s="76"/>
      <c r="P158" s="182">
        <f>O158*H158</f>
        <v>0</v>
      </c>
      <c r="Q158" s="182">
        <v>0.00029999999999999997</v>
      </c>
      <c r="R158" s="182">
        <f>Q158*H158</f>
        <v>0.012313199999999998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120</v>
      </c>
      <c r="AT158" s="184" t="s">
        <v>167</v>
      </c>
      <c r="AU158" s="184" t="s">
        <v>172</v>
      </c>
      <c r="AY158" s="18" t="s">
        <v>164</v>
      </c>
      <c r="BE158" s="185">
        <f>IF(N158="základná",J158,0)</f>
        <v>0</v>
      </c>
      <c r="BF158" s="185">
        <f>IF(N158="znížená",J158,0)</f>
        <v>0</v>
      </c>
      <c r="BG158" s="185">
        <f>IF(N158="zákl. prenesená",J158,0)</f>
        <v>0</v>
      </c>
      <c r="BH158" s="185">
        <f>IF(N158="zníž. prenesená",J158,0)</f>
        <v>0</v>
      </c>
      <c r="BI158" s="185">
        <f>IF(N158="nulová",J158,0)</f>
        <v>0</v>
      </c>
      <c r="BJ158" s="18" t="s">
        <v>172</v>
      </c>
      <c r="BK158" s="185">
        <f>ROUND(I158*H158,2)</f>
        <v>0</v>
      </c>
      <c r="BL158" s="18" t="s">
        <v>120</v>
      </c>
      <c r="BM158" s="184" t="s">
        <v>290</v>
      </c>
    </row>
    <row r="159" s="2" customFormat="1" ht="14.4" customHeight="1">
      <c r="A159" s="37"/>
      <c r="B159" s="171"/>
      <c r="C159" s="211" t="s">
        <v>207</v>
      </c>
      <c r="D159" s="211" t="s">
        <v>245</v>
      </c>
      <c r="E159" s="212" t="s">
        <v>283</v>
      </c>
      <c r="F159" s="213" t="s">
        <v>284</v>
      </c>
      <c r="G159" s="214" t="s">
        <v>170</v>
      </c>
      <c r="H159" s="215">
        <v>42.274999999999999</v>
      </c>
      <c r="I159" s="216"/>
      <c r="J159" s="217">
        <f>ROUND(I159*H159,2)</f>
        <v>0</v>
      </c>
      <c r="K159" s="218"/>
      <c r="L159" s="219"/>
      <c r="M159" s="220" t="s">
        <v>1</v>
      </c>
      <c r="N159" s="221" t="s">
        <v>40</v>
      </c>
      <c r="O159" s="76"/>
      <c r="P159" s="182">
        <f>O159*H159</f>
        <v>0</v>
      </c>
      <c r="Q159" s="182">
        <v>0.0030000000000000001</v>
      </c>
      <c r="R159" s="182">
        <f>Q159*H159</f>
        <v>0.12682499999999999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248</v>
      </c>
      <c r="AT159" s="184" t="s">
        <v>245</v>
      </c>
      <c r="AU159" s="184" t="s">
        <v>172</v>
      </c>
      <c r="AY159" s="18" t="s">
        <v>164</v>
      </c>
      <c r="BE159" s="185">
        <f>IF(N159="základná",J159,0)</f>
        <v>0</v>
      </c>
      <c r="BF159" s="185">
        <f>IF(N159="znížená",J159,0)</f>
        <v>0</v>
      </c>
      <c r="BG159" s="185">
        <f>IF(N159="zákl. prenesená",J159,0)</f>
        <v>0</v>
      </c>
      <c r="BH159" s="185">
        <f>IF(N159="zníž. prenesená",J159,0)</f>
        <v>0</v>
      </c>
      <c r="BI159" s="185">
        <f>IF(N159="nulová",J159,0)</f>
        <v>0</v>
      </c>
      <c r="BJ159" s="18" t="s">
        <v>172</v>
      </c>
      <c r="BK159" s="185">
        <f>ROUND(I159*H159,2)</f>
        <v>0</v>
      </c>
      <c r="BL159" s="18" t="s">
        <v>120</v>
      </c>
      <c r="BM159" s="184" t="s">
        <v>292</v>
      </c>
    </row>
    <row r="160" s="13" customFormat="1">
      <c r="A160" s="13"/>
      <c r="B160" s="186"/>
      <c r="C160" s="13"/>
      <c r="D160" s="187" t="s">
        <v>174</v>
      </c>
      <c r="E160" s="13"/>
      <c r="F160" s="189" t="s">
        <v>434</v>
      </c>
      <c r="G160" s="13"/>
      <c r="H160" s="190">
        <v>42.274999999999999</v>
      </c>
      <c r="I160" s="191"/>
      <c r="J160" s="13"/>
      <c r="K160" s="13"/>
      <c r="L160" s="186"/>
      <c r="M160" s="192"/>
      <c r="N160" s="193"/>
      <c r="O160" s="193"/>
      <c r="P160" s="193"/>
      <c r="Q160" s="193"/>
      <c r="R160" s="193"/>
      <c r="S160" s="193"/>
      <c r="T160" s="19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8" t="s">
        <v>174</v>
      </c>
      <c r="AU160" s="188" t="s">
        <v>172</v>
      </c>
      <c r="AV160" s="13" t="s">
        <v>172</v>
      </c>
      <c r="AW160" s="13" t="s">
        <v>3</v>
      </c>
      <c r="AX160" s="13" t="s">
        <v>82</v>
      </c>
      <c r="AY160" s="188" t="s">
        <v>164</v>
      </c>
    </row>
    <row r="161" s="2" customFormat="1" ht="14.4" customHeight="1">
      <c r="A161" s="37"/>
      <c r="B161" s="171"/>
      <c r="C161" s="172" t="s">
        <v>186</v>
      </c>
      <c r="D161" s="172" t="s">
        <v>167</v>
      </c>
      <c r="E161" s="173" t="s">
        <v>295</v>
      </c>
      <c r="F161" s="174" t="s">
        <v>296</v>
      </c>
      <c r="G161" s="175" t="s">
        <v>170</v>
      </c>
      <c r="H161" s="176">
        <v>41.043999999999997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40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120</v>
      </c>
      <c r="AT161" s="184" t="s">
        <v>167</v>
      </c>
      <c r="AU161" s="184" t="s">
        <v>172</v>
      </c>
      <c r="AY161" s="18" t="s">
        <v>164</v>
      </c>
      <c r="BE161" s="185">
        <f>IF(N161="základná",J161,0)</f>
        <v>0</v>
      </c>
      <c r="BF161" s="185">
        <f>IF(N161="znížená",J161,0)</f>
        <v>0</v>
      </c>
      <c r="BG161" s="185">
        <f>IF(N161="zákl. prenesená",J161,0)</f>
        <v>0</v>
      </c>
      <c r="BH161" s="185">
        <f>IF(N161="zníž. prenesená",J161,0)</f>
        <v>0</v>
      </c>
      <c r="BI161" s="185">
        <f>IF(N161="nulová",J161,0)</f>
        <v>0</v>
      </c>
      <c r="BJ161" s="18" t="s">
        <v>172</v>
      </c>
      <c r="BK161" s="185">
        <f>ROUND(I161*H161,2)</f>
        <v>0</v>
      </c>
      <c r="BL161" s="18" t="s">
        <v>120</v>
      </c>
      <c r="BM161" s="184" t="s">
        <v>297</v>
      </c>
    </row>
    <row r="162" s="2" customFormat="1" ht="24.15" customHeight="1">
      <c r="A162" s="37"/>
      <c r="B162" s="171"/>
      <c r="C162" s="172" t="s">
        <v>102</v>
      </c>
      <c r="D162" s="172" t="s">
        <v>167</v>
      </c>
      <c r="E162" s="173" t="s">
        <v>299</v>
      </c>
      <c r="F162" s="174" t="s">
        <v>300</v>
      </c>
      <c r="G162" s="175" t="s">
        <v>194</v>
      </c>
      <c r="H162" s="176">
        <v>0.14799999999999999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40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120</v>
      </c>
      <c r="AT162" s="184" t="s">
        <v>167</v>
      </c>
      <c r="AU162" s="184" t="s">
        <v>172</v>
      </c>
      <c r="AY162" s="18" t="s">
        <v>164</v>
      </c>
      <c r="BE162" s="185">
        <f>IF(N162="základná",J162,0)</f>
        <v>0</v>
      </c>
      <c r="BF162" s="185">
        <f>IF(N162="znížená",J162,0)</f>
        <v>0</v>
      </c>
      <c r="BG162" s="185">
        <f>IF(N162="zákl. prenesená",J162,0)</f>
        <v>0</v>
      </c>
      <c r="BH162" s="185">
        <f>IF(N162="zníž. prenesená",J162,0)</f>
        <v>0</v>
      </c>
      <c r="BI162" s="185">
        <f>IF(N162="nulová",J162,0)</f>
        <v>0</v>
      </c>
      <c r="BJ162" s="18" t="s">
        <v>172</v>
      </c>
      <c r="BK162" s="185">
        <f>ROUND(I162*H162,2)</f>
        <v>0</v>
      </c>
      <c r="BL162" s="18" t="s">
        <v>120</v>
      </c>
      <c r="BM162" s="184" t="s">
        <v>301</v>
      </c>
    </row>
    <row r="163" s="12" customFormat="1" ht="22.8" customHeight="1">
      <c r="A163" s="12"/>
      <c r="B163" s="158"/>
      <c r="C163" s="12"/>
      <c r="D163" s="159" t="s">
        <v>73</v>
      </c>
      <c r="E163" s="169" t="s">
        <v>316</v>
      </c>
      <c r="F163" s="169" t="s">
        <v>317</v>
      </c>
      <c r="G163" s="12"/>
      <c r="H163" s="12"/>
      <c r="I163" s="161"/>
      <c r="J163" s="170">
        <f>BK163</f>
        <v>0</v>
      </c>
      <c r="K163" s="12"/>
      <c r="L163" s="158"/>
      <c r="M163" s="163"/>
      <c r="N163" s="164"/>
      <c r="O163" s="164"/>
      <c r="P163" s="165">
        <f>SUM(P164:P190)</f>
        <v>0</v>
      </c>
      <c r="Q163" s="164"/>
      <c r="R163" s="165">
        <f>SUM(R164:R190)</f>
        <v>0.046722700000000006</v>
      </c>
      <c r="S163" s="164"/>
      <c r="T163" s="166">
        <f>SUM(T164:T190)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172</v>
      </c>
      <c r="AT163" s="167" t="s">
        <v>73</v>
      </c>
      <c r="AU163" s="167" t="s">
        <v>82</v>
      </c>
      <c r="AY163" s="159" t="s">
        <v>164</v>
      </c>
      <c r="BK163" s="168">
        <f>SUM(BK164:BK190)</f>
        <v>0</v>
      </c>
    </row>
    <row r="164" s="2" customFormat="1" ht="24.15" customHeight="1">
      <c r="A164" s="37"/>
      <c r="B164" s="171"/>
      <c r="C164" s="172" t="s">
        <v>105</v>
      </c>
      <c r="D164" s="172" t="s">
        <v>167</v>
      </c>
      <c r="E164" s="173" t="s">
        <v>319</v>
      </c>
      <c r="F164" s="174" t="s">
        <v>320</v>
      </c>
      <c r="G164" s="175" t="s">
        <v>170</v>
      </c>
      <c r="H164" s="176">
        <v>8.6899999999999995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40</v>
      </c>
      <c r="O164" s="76"/>
      <c r="P164" s="182">
        <f>O164*H164</f>
        <v>0</v>
      </c>
      <c r="Q164" s="182">
        <v>0.00016000000000000001</v>
      </c>
      <c r="R164" s="182">
        <f>Q164*H164</f>
        <v>0.0013904</v>
      </c>
      <c r="S164" s="182">
        <v>0</v>
      </c>
      <c r="T164" s="18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120</v>
      </c>
      <c r="AT164" s="184" t="s">
        <v>167</v>
      </c>
      <c r="AU164" s="184" t="s">
        <v>172</v>
      </c>
      <c r="AY164" s="18" t="s">
        <v>164</v>
      </c>
      <c r="BE164" s="185">
        <f>IF(N164="základná",J164,0)</f>
        <v>0</v>
      </c>
      <c r="BF164" s="185">
        <f>IF(N164="znížená",J164,0)</f>
        <v>0</v>
      </c>
      <c r="BG164" s="185">
        <f>IF(N164="zákl. prenesená",J164,0)</f>
        <v>0</v>
      </c>
      <c r="BH164" s="185">
        <f>IF(N164="zníž. prenesená",J164,0)</f>
        <v>0</v>
      </c>
      <c r="BI164" s="185">
        <f>IF(N164="nulová",J164,0)</f>
        <v>0</v>
      </c>
      <c r="BJ164" s="18" t="s">
        <v>172</v>
      </c>
      <c r="BK164" s="185">
        <f>ROUND(I164*H164,2)</f>
        <v>0</v>
      </c>
      <c r="BL164" s="18" t="s">
        <v>120</v>
      </c>
      <c r="BM164" s="184" t="s">
        <v>321</v>
      </c>
    </row>
    <row r="165" s="13" customFormat="1">
      <c r="A165" s="13"/>
      <c r="B165" s="186"/>
      <c r="C165" s="13"/>
      <c r="D165" s="187" t="s">
        <v>174</v>
      </c>
      <c r="E165" s="188" t="s">
        <v>1</v>
      </c>
      <c r="F165" s="189" t="s">
        <v>444</v>
      </c>
      <c r="G165" s="13"/>
      <c r="H165" s="190">
        <v>7.4400000000000004</v>
      </c>
      <c r="I165" s="191"/>
      <c r="J165" s="13"/>
      <c r="K165" s="13"/>
      <c r="L165" s="186"/>
      <c r="M165" s="192"/>
      <c r="N165" s="193"/>
      <c r="O165" s="193"/>
      <c r="P165" s="193"/>
      <c r="Q165" s="193"/>
      <c r="R165" s="193"/>
      <c r="S165" s="193"/>
      <c r="T165" s="19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8" t="s">
        <v>174</v>
      </c>
      <c r="AU165" s="188" t="s">
        <v>172</v>
      </c>
      <c r="AV165" s="13" t="s">
        <v>172</v>
      </c>
      <c r="AW165" s="13" t="s">
        <v>30</v>
      </c>
      <c r="AX165" s="13" t="s">
        <v>74</v>
      </c>
      <c r="AY165" s="188" t="s">
        <v>164</v>
      </c>
    </row>
    <row r="166" s="14" customFormat="1">
      <c r="A166" s="14"/>
      <c r="B166" s="195"/>
      <c r="C166" s="14"/>
      <c r="D166" s="187" t="s">
        <v>174</v>
      </c>
      <c r="E166" s="196" t="s">
        <v>1</v>
      </c>
      <c r="F166" s="197" t="s">
        <v>323</v>
      </c>
      <c r="G166" s="14"/>
      <c r="H166" s="198">
        <v>7.4400000000000004</v>
      </c>
      <c r="I166" s="199"/>
      <c r="J166" s="14"/>
      <c r="K166" s="14"/>
      <c r="L166" s="195"/>
      <c r="M166" s="200"/>
      <c r="N166" s="201"/>
      <c r="O166" s="201"/>
      <c r="P166" s="201"/>
      <c r="Q166" s="201"/>
      <c r="R166" s="201"/>
      <c r="S166" s="201"/>
      <c r="T166" s="20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6" t="s">
        <v>174</v>
      </c>
      <c r="AU166" s="196" t="s">
        <v>172</v>
      </c>
      <c r="AV166" s="14" t="s">
        <v>177</v>
      </c>
      <c r="AW166" s="14" t="s">
        <v>30</v>
      </c>
      <c r="AX166" s="14" t="s">
        <v>74</v>
      </c>
      <c r="AY166" s="196" t="s">
        <v>164</v>
      </c>
    </row>
    <row r="167" s="13" customFormat="1">
      <c r="A167" s="13"/>
      <c r="B167" s="186"/>
      <c r="C167" s="13"/>
      <c r="D167" s="187" t="s">
        <v>174</v>
      </c>
      <c r="E167" s="188" t="s">
        <v>1</v>
      </c>
      <c r="F167" s="189" t="s">
        <v>324</v>
      </c>
      <c r="G167" s="13"/>
      <c r="H167" s="190">
        <v>1.25</v>
      </c>
      <c r="I167" s="191"/>
      <c r="J167" s="13"/>
      <c r="K167" s="13"/>
      <c r="L167" s="186"/>
      <c r="M167" s="192"/>
      <c r="N167" s="193"/>
      <c r="O167" s="193"/>
      <c r="P167" s="193"/>
      <c r="Q167" s="193"/>
      <c r="R167" s="193"/>
      <c r="S167" s="193"/>
      <c r="T167" s="19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8" t="s">
        <v>174</v>
      </c>
      <c r="AU167" s="188" t="s">
        <v>172</v>
      </c>
      <c r="AV167" s="13" t="s">
        <v>172</v>
      </c>
      <c r="AW167" s="13" t="s">
        <v>30</v>
      </c>
      <c r="AX167" s="13" t="s">
        <v>74</v>
      </c>
      <c r="AY167" s="188" t="s">
        <v>164</v>
      </c>
    </row>
    <row r="168" s="14" customFormat="1">
      <c r="A168" s="14"/>
      <c r="B168" s="195"/>
      <c r="C168" s="14"/>
      <c r="D168" s="187" t="s">
        <v>174</v>
      </c>
      <c r="E168" s="196" t="s">
        <v>1</v>
      </c>
      <c r="F168" s="197" t="s">
        <v>325</v>
      </c>
      <c r="G168" s="14"/>
      <c r="H168" s="198">
        <v>1.25</v>
      </c>
      <c r="I168" s="199"/>
      <c r="J168" s="14"/>
      <c r="K168" s="14"/>
      <c r="L168" s="195"/>
      <c r="M168" s="200"/>
      <c r="N168" s="201"/>
      <c r="O168" s="201"/>
      <c r="P168" s="201"/>
      <c r="Q168" s="201"/>
      <c r="R168" s="201"/>
      <c r="S168" s="201"/>
      <c r="T168" s="20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6" t="s">
        <v>174</v>
      </c>
      <c r="AU168" s="196" t="s">
        <v>172</v>
      </c>
      <c r="AV168" s="14" t="s">
        <v>177</v>
      </c>
      <c r="AW168" s="14" t="s">
        <v>30</v>
      </c>
      <c r="AX168" s="14" t="s">
        <v>74</v>
      </c>
      <c r="AY168" s="196" t="s">
        <v>164</v>
      </c>
    </row>
    <row r="169" s="15" customFormat="1">
      <c r="A169" s="15"/>
      <c r="B169" s="203"/>
      <c r="C169" s="15"/>
      <c r="D169" s="187" t="s">
        <v>174</v>
      </c>
      <c r="E169" s="204" t="s">
        <v>1</v>
      </c>
      <c r="F169" s="205" t="s">
        <v>178</v>
      </c>
      <c r="G169" s="15"/>
      <c r="H169" s="206">
        <v>8.6900000000000013</v>
      </c>
      <c r="I169" s="207"/>
      <c r="J169" s="15"/>
      <c r="K169" s="15"/>
      <c r="L169" s="203"/>
      <c r="M169" s="208"/>
      <c r="N169" s="209"/>
      <c r="O169" s="209"/>
      <c r="P169" s="209"/>
      <c r="Q169" s="209"/>
      <c r="R169" s="209"/>
      <c r="S169" s="209"/>
      <c r="T169" s="210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04" t="s">
        <v>174</v>
      </c>
      <c r="AU169" s="204" t="s">
        <v>172</v>
      </c>
      <c r="AV169" s="15" t="s">
        <v>171</v>
      </c>
      <c r="AW169" s="15" t="s">
        <v>30</v>
      </c>
      <c r="AX169" s="15" t="s">
        <v>82</v>
      </c>
      <c r="AY169" s="204" t="s">
        <v>164</v>
      </c>
    </row>
    <row r="170" s="2" customFormat="1" ht="24.15" customHeight="1">
      <c r="A170" s="37"/>
      <c r="B170" s="171"/>
      <c r="C170" s="172" t="s">
        <v>108</v>
      </c>
      <c r="D170" s="172" t="s">
        <v>167</v>
      </c>
      <c r="E170" s="173" t="s">
        <v>327</v>
      </c>
      <c r="F170" s="174" t="s">
        <v>391</v>
      </c>
      <c r="G170" s="175" t="s">
        <v>170</v>
      </c>
      <c r="H170" s="176">
        <v>29.579999999999998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40</v>
      </c>
      <c r="O170" s="76"/>
      <c r="P170" s="182">
        <f>O170*H170</f>
        <v>0</v>
      </c>
      <c r="Q170" s="182">
        <v>0.00040000000000000002</v>
      </c>
      <c r="R170" s="182">
        <f>Q170*H170</f>
        <v>0.011832000000000001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120</v>
      </c>
      <c r="AT170" s="184" t="s">
        <v>167</v>
      </c>
      <c r="AU170" s="184" t="s">
        <v>172</v>
      </c>
      <c r="AY170" s="18" t="s">
        <v>164</v>
      </c>
      <c r="BE170" s="185">
        <f>IF(N170="základná",J170,0)</f>
        <v>0</v>
      </c>
      <c r="BF170" s="185">
        <f>IF(N170="znížená",J170,0)</f>
        <v>0</v>
      </c>
      <c r="BG170" s="185">
        <f>IF(N170="zákl. prenesená",J170,0)</f>
        <v>0</v>
      </c>
      <c r="BH170" s="185">
        <f>IF(N170="zníž. prenesená",J170,0)</f>
        <v>0</v>
      </c>
      <c r="BI170" s="185">
        <f>IF(N170="nulová",J170,0)</f>
        <v>0</v>
      </c>
      <c r="BJ170" s="18" t="s">
        <v>172</v>
      </c>
      <c r="BK170" s="185">
        <f>ROUND(I170*H170,2)</f>
        <v>0</v>
      </c>
      <c r="BL170" s="18" t="s">
        <v>120</v>
      </c>
      <c r="BM170" s="184" t="s">
        <v>329</v>
      </c>
    </row>
    <row r="171" s="13" customFormat="1">
      <c r="A171" s="13"/>
      <c r="B171" s="186"/>
      <c r="C171" s="13"/>
      <c r="D171" s="187" t="s">
        <v>174</v>
      </c>
      <c r="E171" s="188" t="s">
        <v>1</v>
      </c>
      <c r="F171" s="189" t="s">
        <v>435</v>
      </c>
      <c r="G171" s="13"/>
      <c r="H171" s="190">
        <v>30.248999999999999</v>
      </c>
      <c r="I171" s="191"/>
      <c r="J171" s="13"/>
      <c r="K171" s="13"/>
      <c r="L171" s="186"/>
      <c r="M171" s="192"/>
      <c r="N171" s="193"/>
      <c r="O171" s="193"/>
      <c r="P171" s="193"/>
      <c r="Q171" s="193"/>
      <c r="R171" s="193"/>
      <c r="S171" s="193"/>
      <c r="T171" s="19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8" t="s">
        <v>174</v>
      </c>
      <c r="AU171" s="188" t="s">
        <v>172</v>
      </c>
      <c r="AV171" s="13" t="s">
        <v>172</v>
      </c>
      <c r="AW171" s="13" t="s">
        <v>30</v>
      </c>
      <c r="AX171" s="13" t="s">
        <v>74</v>
      </c>
      <c r="AY171" s="188" t="s">
        <v>164</v>
      </c>
    </row>
    <row r="172" s="13" customFormat="1">
      <c r="A172" s="13"/>
      <c r="B172" s="186"/>
      <c r="C172" s="13"/>
      <c r="D172" s="187" t="s">
        <v>174</v>
      </c>
      <c r="E172" s="188" t="s">
        <v>1</v>
      </c>
      <c r="F172" s="189" t="s">
        <v>436</v>
      </c>
      <c r="G172" s="13"/>
      <c r="H172" s="190">
        <v>-1.7669999999999999</v>
      </c>
      <c r="I172" s="191"/>
      <c r="J172" s="13"/>
      <c r="K172" s="13"/>
      <c r="L172" s="186"/>
      <c r="M172" s="192"/>
      <c r="N172" s="193"/>
      <c r="O172" s="193"/>
      <c r="P172" s="193"/>
      <c r="Q172" s="193"/>
      <c r="R172" s="193"/>
      <c r="S172" s="193"/>
      <c r="T172" s="19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8" t="s">
        <v>174</v>
      </c>
      <c r="AU172" s="188" t="s">
        <v>172</v>
      </c>
      <c r="AV172" s="13" t="s">
        <v>172</v>
      </c>
      <c r="AW172" s="13" t="s">
        <v>30</v>
      </c>
      <c r="AX172" s="13" t="s">
        <v>74</v>
      </c>
      <c r="AY172" s="188" t="s">
        <v>164</v>
      </c>
    </row>
    <row r="173" s="13" customFormat="1">
      <c r="A173" s="13"/>
      <c r="B173" s="186"/>
      <c r="C173" s="13"/>
      <c r="D173" s="187" t="s">
        <v>174</v>
      </c>
      <c r="E173" s="188" t="s">
        <v>1</v>
      </c>
      <c r="F173" s="189" t="s">
        <v>394</v>
      </c>
      <c r="G173" s="13"/>
      <c r="H173" s="190">
        <v>-1.0980000000000001</v>
      </c>
      <c r="I173" s="191"/>
      <c r="J173" s="13"/>
      <c r="K173" s="13"/>
      <c r="L173" s="186"/>
      <c r="M173" s="192"/>
      <c r="N173" s="193"/>
      <c r="O173" s="193"/>
      <c r="P173" s="193"/>
      <c r="Q173" s="193"/>
      <c r="R173" s="193"/>
      <c r="S173" s="193"/>
      <c r="T173" s="19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8" t="s">
        <v>174</v>
      </c>
      <c r="AU173" s="188" t="s">
        <v>172</v>
      </c>
      <c r="AV173" s="13" t="s">
        <v>172</v>
      </c>
      <c r="AW173" s="13" t="s">
        <v>30</v>
      </c>
      <c r="AX173" s="13" t="s">
        <v>74</v>
      </c>
      <c r="AY173" s="188" t="s">
        <v>164</v>
      </c>
    </row>
    <row r="174" s="13" customFormat="1">
      <c r="A174" s="13"/>
      <c r="B174" s="186"/>
      <c r="C174" s="13"/>
      <c r="D174" s="187" t="s">
        <v>174</v>
      </c>
      <c r="E174" s="188" t="s">
        <v>1</v>
      </c>
      <c r="F174" s="189" t="s">
        <v>437</v>
      </c>
      <c r="G174" s="13"/>
      <c r="H174" s="190">
        <v>2.1960000000000002</v>
      </c>
      <c r="I174" s="191"/>
      <c r="J174" s="13"/>
      <c r="K174" s="13"/>
      <c r="L174" s="186"/>
      <c r="M174" s="192"/>
      <c r="N174" s="193"/>
      <c r="O174" s="193"/>
      <c r="P174" s="193"/>
      <c r="Q174" s="193"/>
      <c r="R174" s="193"/>
      <c r="S174" s="193"/>
      <c r="T174" s="19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8" t="s">
        <v>174</v>
      </c>
      <c r="AU174" s="188" t="s">
        <v>172</v>
      </c>
      <c r="AV174" s="13" t="s">
        <v>172</v>
      </c>
      <c r="AW174" s="13" t="s">
        <v>30</v>
      </c>
      <c r="AX174" s="13" t="s">
        <v>74</v>
      </c>
      <c r="AY174" s="188" t="s">
        <v>164</v>
      </c>
    </row>
    <row r="175" s="14" customFormat="1">
      <c r="A175" s="14"/>
      <c r="B175" s="195"/>
      <c r="C175" s="14"/>
      <c r="D175" s="187" t="s">
        <v>174</v>
      </c>
      <c r="E175" s="196" t="s">
        <v>1</v>
      </c>
      <c r="F175" s="197" t="s">
        <v>176</v>
      </c>
      <c r="G175" s="14"/>
      <c r="H175" s="198">
        <v>29.580000000000002</v>
      </c>
      <c r="I175" s="199"/>
      <c r="J175" s="14"/>
      <c r="K175" s="14"/>
      <c r="L175" s="195"/>
      <c r="M175" s="200"/>
      <c r="N175" s="201"/>
      <c r="O175" s="201"/>
      <c r="P175" s="201"/>
      <c r="Q175" s="201"/>
      <c r="R175" s="201"/>
      <c r="S175" s="201"/>
      <c r="T175" s="20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196" t="s">
        <v>174</v>
      </c>
      <c r="AU175" s="196" t="s">
        <v>172</v>
      </c>
      <c r="AV175" s="14" t="s">
        <v>177</v>
      </c>
      <c r="AW175" s="14" t="s">
        <v>30</v>
      </c>
      <c r="AX175" s="14" t="s">
        <v>74</v>
      </c>
      <c r="AY175" s="196" t="s">
        <v>164</v>
      </c>
    </row>
    <row r="176" s="15" customFormat="1">
      <c r="A176" s="15"/>
      <c r="B176" s="203"/>
      <c r="C176" s="15"/>
      <c r="D176" s="187" t="s">
        <v>174</v>
      </c>
      <c r="E176" s="204" t="s">
        <v>1</v>
      </c>
      <c r="F176" s="205" t="s">
        <v>178</v>
      </c>
      <c r="G176" s="15"/>
      <c r="H176" s="206">
        <v>29.580000000000002</v>
      </c>
      <c r="I176" s="207"/>
      <c r="J176" s="15"/>
      <c r="K176" s="15"/>
      <c r="L176" s="203"/>
      <c r="M176" s="208"/>
      <c r="N176" s="209"/>
      <c r="O176" s="209"/>
      <c r="P176" s="209"/>
      <c r="Q176" s="209"/>
      <c r="R176" s="209"/>
      <c r="S176" s="209"/>
      <c r="T176" s="21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04" t="s">
        <v>174</v>
      </c>
      <c r="AU176" s="204" t="s">
        <v>172</v>
      </c>
      <c r="AV176" s="15" t="s">
        <v>171</v>
      </c>
      <c r="AW176" s="15" t="s">
        <v>30</v>
      </c>
      <c r="AX176" s="15" t="s">
        <v>82</v>
      </c>
      <c r="AY176" s="204" t="s">
        <v>164</v>
      </c>
    </row>
    <row r="177" s="2" customFormat="1" ht="24.15" customHeight="1">
      <c r="A177" s="37"/>
      <c r="B177" s="171"/>
      <c r="C177" s="172" t="s">
        <v>111</v>
      </c>
      <c r="D177" s="172" t="s">
        <v>167</v>
      </c>
      <c r="E177" s="173" t="s">
        <v>335</v>
      </c>
      <c r="F177" s="174" t="s">
        <v>336</v>
      </c>
      <c r="G177" s="175" t="s">
        <v>170</v>
      </c>
      <c r="H177" s="176">
        <v>37.911000000000001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40</v>
      </c>
      <c r="O177" s="76"/>
      <c r="P177" s="182">
        <f>O177*H177</f>
        <v>0</v>
      </c>
      <c r="Q177" s="182">
        <v>0.00040000000000000002</v>
      </c>
      <c r="R177" s="182">
        <f>Q177*H177</f>
        <v>0.015164400000000002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120</v>
      </c>
      <c r="AT177" s="184" t="s">
        <v>167</v>
      </c>
      <c r="AU177" s="184" t="s">
        <v>172</v>
      </c>
      <c r="AY177" s="18" t="s">
        <v>164</v>
      </c>
      <c r="BE177" s="185">
        <f>IF(N177="základná",J177,0)</f>
        <v>0</v>
      </c>
      <c r="BF177" s="185">
        <f>IF(N177="znížená",J177,0)</f>
        <v>0</v>
      </c>
      <c r="BG177" s="185">
        <f>IF(N177="zákl. prenesená",J177,0)</f>
        <v>0</v>
      </c>
      <c r="BH177" s="185">
        <f>IF(N177="zníž. prenesená",J177,0)</f>
        <v>0</v>
      </c>
      <c r="BI177" s="185">
        <f>IF(N177="nulová",J177,0)</f>
        <v>0</v>
      </c>
      <c r="BJ177" s="18" t="s">
        <v>172</v>
      </c>
      <c r="BK177" s="185">
        <f>ROUND(I177*H177,2)</f>
        <v>0</v>
      </c>
      <c r="BL177" s="18" t="s">
        <v>120</v>
      </c>
      <c r="BM177" s="184" t="s">
        <v>337</v>
      </c>
    </row>
    <row r="178" s="13" customFormat="1">
      <c r="A178" s="13"/>
      <c r="B178" s="186"/>
      <c r="C178" s="13"/>
      <c r="D178" s="187" t="s">
        <v>174</v>
      </c>
      <c r="E178" s="188" t="s">
        <v>1</v>
      </c>
      <c r="F178" s="189" t="s">
        <v>438</v>
      </c>
      <c r="G178" s="13"/>
      <c r="H178" s="190">
        <v>37.911000000000001</v>
      </c>
      <c r="I178" s="191"/>
      <c r="J178" s="13"/>
      <c r="K178" s="13"/>
      <c r="L178" s="186"/>
      <c r="M178" s="192"/>
      <c r="N178" s="193"/>
      <c r="O178" s="193"/>
      <c r="P178" s="193"/>
      <c r="Q178" s="193"/>
      <c r="R178" s="193"/>
      <c r="S178" s="193"/>
      <c r="T178" s="19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8" t="s">
        <v>174</v>
      </c>
      <c r="AU178" s="188" t="s">
        <v>172</v>
      </c>
      <c r="AV178" s="13" t="s">
        <v>172</v>
      </c>
      <c r="AW178" s="13" t="s">
        <v>30</v>
      </c>
      <c r="AX178" s="13" t="s">
        <v>74</v>
      </c>
      <c r="AY178" s="188" t="s">
        <v>164</v>
      </c>
    </row>
    <row r="179" s="14" customFormat="1">
      <c r="A179" s="14"/>
      <c r="B179" s="195"/>
      <c r="C179" s="14"/>
      <c r="D179" s="187" t="s">
        <v>174</v>
      </c>
      <c r="E179" s="196" t="s">
        <v>1</v>
      </c>
      <c r="F179" s="197" t="s">
        <v>176</v>
      </c>
      <c r="G179" s="14"/>
      <c r="H179" s="198">
        <v>37.911000000000001</v>
      </c>
      <c r="I179" s="199"/>
      <c r="J179" s="14"/>
      <c r="K179" s="14"/>
      <c r="L179" s="195"/>
      <c r="M179" s="200"/>
      <c r="N179" s="201"/>
      <c r="O179" s="201"/>
      <c r="P179" s="201"/>
      <c r="Q179" s="201"/>
      <c r="R179" s="201"/>
      <c r="S179" s="201"/>
      <c r="T179" s="20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6" t="s">
        <v>174</v>
      </c>
      <c r="AU179" s="196" t="s">
        <v>172</v>
      </c>
      <c r="AV179" s="14" t="s">
        <v>177</v>
      </c>
      <c r="AW179" s="14" t="s">
        <v>30</v>
      </c>
      <c r="AX179" s="14" t="s">
        <v>74</v>
      </c>
      <c r="AY179" s="196" t="s">
        <v>164</v>
      </c>
    </row>
    <row r="180" s="15" customFormat="1">
      <c r="A180" s="15"/>
      <c r="B180" s="203"/>
      <c r="C180" s="15"/>
      <c r="D180" s="187" t="s">
        <v>174</v>
      </c>
      <c r="E180" s="204" t="s">
        <v>1</v>
      </c>
      <c r="F180" s="205" t="s">
        <v>178</v>
      </c>
      <c r="G180" s="15"/>
      <c r="H180" s="206">
        <v>37.911000000000001</v>
      </c>
      <c r="I180" s="207"/>
      <c r="J180" s="15"/>
      <c r="K180" s="15"/>
      <c r="L180" s="203"/>
      <c r="M180" s="208"/>
      <c r="N180" s="209"/>
      <c r="O180" s="209"/>
      <c r="P180" s="209"/>
      <c r="Q180" s="209"/>
      <c r="R180" s="209"/>
      <c r="S180" s="209"/>
      <c r="T180" s="210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04" t="s">
        <v>174</v>
      </c>
      <c r="AU180" s="204" t="s">
        <v>172</v>
      </c>
      <c r="AV180" s="15" t="s">
        <v>171</v>
      </c>
      <c r="AW180" s="15" t="s">
        <v>30</v>
      </c>
      <c r="AX180" s="15" t="s">
        <v>82</v>
      </c>
      <c r="AY180" s="204" t="s">
        <v>164</v>
      </c>
    </row>
    <row r="181" s="2" customFormat="1" ht="24.15" customHeight="1">
      <c r="A181" s="37"/>
      <c r="B181" s="171"/>
      <c r="C181" s="172" t="s">
        <v>114</v>
      </c>
      <c r="D181" s="172" t="s">
        <v>167</v>
      </c>
      <c r="E181" s="173" t="s">
        <v>339</v>
      </c>
      <c r="F181" s="174" t="s">
        <v>340</v>
      </c>
      <c r="G181" s="175" t="s">
        <v>170</v>
      </c>
      <c r="H181" s="176">
        <v>44.319000000000003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40</v>
      </c>
      <c r="O181" s="76"/>
      <c r="P181" s="182">
        <f>O181*H181</f>
        <v>0</v>
      </c>
      <c r="Q181" s="182">
        <v>0.00040000000000000002</v>
      </c>
      <c r="R181" s="182">
        <f>Q181*H181</f>
        <v>0.017727600000000003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120</v>
      </c>
      <c r="AT181" s="184" t="s">
        <v>167</v>
      </c>
      <c r="AU181" s="184" t="s">
        <v>172</v>
      </c>
      <c r="AY181" s="18" t="s">
        <v>164</v>
      </c>
      <c r="BE181" s="185">
        <f>IF(N181="základná",J181,0)</f>
        <v>0</v>
      </c>
      <c r="BF181" s="185">
        <f>IF(N181="znížená",J181,0)</f>
        <v>0</v>
      </c>
      <c r="BG181" s="185">
        <f>IF(N181="zákl. prenesená",J181,0)</f>
        <v>0</v>
      </c>
      <c r="BH181" s="185">
        <f>IF(N181="zníž. prenesená",J181,0)</f>
        <v>0</v>
      </c>
      <c r="BI181" s="185">
        <f>IF(N181="nulová",J181,0)</f>
        <v>0</v>
      </c>
      <c r="BJ181" s="18" t="s">
        <v>172</v>
      </c>
      <c r="BK181" s="185">
        <f>ROUND(I181*H181,2)</f>
        <v>0</v>
      </c>
      <c r="BL181" s="18" t="s">
        <v>120</v>
      </c>
      <c r="BM181" s="184" t="s">
        <v>341</v>
      </c>
    </row>
    <row r="182" s="13" customFormat="1">
      <c r="A182" s="13"/>
      <c r="B182" s="186"/>
      <c r="C182" s="13"/>
      <c r="D182" s="187" t="s">
        <v>174</v>
      </c>
      <c r="E182" s="188" t="s">
        <v>1</v>
      </c>
      <c r="F182" s="189" t="s">
        <v>439</v>
      </c>
      <c r="G182" s="13"/>
      <c r="H182" s="190">
        <v>44.319000000000003</v>
      </c>
      <c r="I182" s="191"/>
      <c r="J182" s="13"/>
      <c r="K182" s="13"/>
      <c r="L182" s="186"/>
      <c r="M182" s="192"/>
      <c r="N182" s="193"/>
      <c r="O182" s="193"/>
      <c r="P182" s="193"/>
      <c r="Q182" s="193"/>
      <c r="R182" s="193"/>
      <c r="S182" s="193"/>
      <c r="T182" s="19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8" t="s">
        <v>174</v>
      </c>
      <c r="AU182" s="188" t="s">
        <v>172</v>
      </c>
      <c r="AV182" s="13" t="s">
        <v>172</v>
      </c>
      <c r="AW182" s="13" t="s">
        <v>30</v>
      </c>
      <c r="AX182" s="13" t="s">
        <v>74</v>
      </c>
      <c r="AY182" s="188" t="s">
        <v>164</v>
      </c>
    </row>
    <row r="183" s="14" customFormat="1">
      <c r="A183" s="14"/>
      <c r="B183" s="195"/>
      <c r="C183" s="14"/>
      <c r="D183" s="187" t="s">
        <v>174</v>
      </c>
      <c r="E183" s="196" t="s">
        <v>1</v>
      </c>
      <c r="F183" s="197" t="s">
        <v>176</v>
      </c>
      <c r="G183" s="14"/>
      <c r="H183" s="198">
        <v>44.319000000000003</v>
      </c>
      <c r="I183" s="199"/>
      <c r="J183" s="14"/>
      <c r="K183" s="14"/>
      <c r="L183" s="195"/>
      <c r="M183" s="200"/>
      <c r="N183" s="201"/>
      <c r="O183" s="201"/>
      <c r="P183" s="201"/>
      <c r="Q183" s="201"/>
      <c r="R183" s="201"/>
      <c r="S183" s="201"/>
      <c r="T183" s="20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96" t="s">
        <v>174</v>
      </c>
      <c r="AU183" s="196" t="s">
        <v>172</v>
      </c>
      <c r="AV183" s="14" t="s">
        <v>177</v>
      </c>
      <c r="AW183" s="14" t="s">
        <v>30</v>
      </c>
      <c r="AX183" s="14" t="s">
        <v>74</v>
      </c>
      <c r="AY183" s="196" t="s">
        <v>164</v>
      </c>
    </row>
    <row r="184" s="15" customFormat="1">
      <c r="A184" s="15"/>
      <c r="B184" s="203"/>
      <c r="C184" s="15"/>
      <c r="D184" s="187" t="s">
        <v>174</v>
      </c>
      <c r="E184" s="204" t="s">
        <v>1</v>
      </c>
      <c r="F184" s="205" t="s">
        <v>178</v>
      </c>
      <c r="G184" s="15"/>
      <c r="H184" s="206">
        <v>44.319000000000003</v>
      </c>
      <c r="I184" s="207"/>
      <c r="J184" s="15"/>
      <c r="K184" s="15"/>
      <c r="L184" s="203"/>
      <c r="M184" s="208"/>
      <c r="N184" s="209"/>
      <c r="O184" s="209"/>
      <c r="P184" s="209"/>
      <c r="Q184" s="209"/>
      <c r="R184" s="209"/>
      <c r="S184" s="209"/>
      <c r="T184" s="210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04" t="s">
        <v>174</v>
      </c>
      <c r="AU184" s="204" t="s">
        <v>172</v>
      </c>
      <c r="AV184" s="15" t="s">
        <v>171</v>
      </c>
      <c r="AW184" s="15" t="s">
        <v>30</v>
      </c>
      <c r="AX184" s="15" t="s">
        <v>82</v>
      </c>
      <c r="AY184" s="204" t="s">
        <v>164</v>
      </c>
    </row>
    <row r="185" s="2" customFormat="1" ht="14.4" customHeight="1">
      <c r="A185" s="37"/>
      <c r="B185" s="171"/>
      <c r="C185" s="172" t="s">
        <v>117</v>
      </c>
      <c r="D185" s="172" t="s">
        <v>167</v>
      </c>
      <c r="E185" s="173" t="s">
        <v>344</v>
      </c>
      <c r="F185" s="174" t="s">
        <v>345</v>
      </c>
      <c r="G185" s="175" t="s">
        <v>170</v>
      </c>
      <c r="H185" s="176">
        <v>8.6899999999999995</v>
      </c>
      <c r="I185" s="177"/>
      <c r="J185" s="178">
        <f>ROUND(I185*H185,2)</f>
        <v>0</v>
      </c>
      <c r="K185" s="179"/>
      <c r="L185" s="38"/>
      <c r="M185" s="180" t="s">
        <v>1</v>
      </c>
      <c r="N185" s="181" t="s">
        <v>40</v>
      </c>
      <c r="O185" s="76"/>
      <c r="P185" s="182">
        <f>O185*H185</f>
        <v>0</v>
      </c>
      <c r="Q185" s="182">
        <v>6.9999999999999994E-05</v>
      </c>
      <c r="R185" s="182">
        <f>Q185*H185</f>
        <v>0.00060829999999999988</v>
      </c>
      <c r="S185" s="182">
        <v>0</v>
      </c>
      <c r="T185" s="18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4" t="s">
        <v>120</v>
      </c>
      <c r="AT185" s="184" t="s">
        <v>167</v>
      </c>
      <c r="AU185" s="184" t="s">
        <v>172</v>
      </c>
      <c r="AY185" s="18" t="s">
        <v>164</v>
      </c>
      <c r="BE185" s="185">
        <f>IF(N185="základná",J185,0)</f>
        <v>0</v>
      </c>
      <c r="BF185" s="185">
        <f>IF(N185="znížená",J185,0)</f>
        <v>0</v>
      </c>
      <c r="BG185" s="185">
        <f>IF(N185="zákl. prenesená",J185,0)</f>
        <v>0</v>
      </c>
      <c r="BH185" s="185">
        <f>IF(N185="zníž. prenesená",J185,0)</f>
        <v>0</v>
      </c>
      <c r="BI185" s="185">
        <f>IF(N185="nulová",J185,0)</f>
        <v>0</v>
      </c>
      <c r="BJ185" s="18" t="s">
        <v>172</v>
      </c>
      <c r="BK185" s="185">
        <f>ROUND(I185*H185,2)</f>
        <v>0</v>
      </c>
      <c r="BL185" s="18" t="s">
        <v>120</v>
      </c>
      <c r="BM185" s="184" t="s">
        <v>346</v>
      </c>
    </row>
    <row r="186" s="13" customFormat="1">
      <c r="A186" s="13"/>
      <c r="B186" s="186"/>
      <c r="C186" s="13"/>
      <c r="D186" s="187" t="s">
        <v>174</v>
      </c>
      <c r="E186" s="188" t="s">
        <v>1</v>
      </c>
      <c r="F186" s="189" t="s">
        <v>444</v>
      </c>
      <c r="G186" s="13"/>
      <c r="H186" s="190">
        <v>7.4400000000000004</v>
      </c>
      <c r="I186" s="191"/>
      <c r="J186" s="13"/>
      <c r="K186" s="13"/>
      <c r="L186" s="186"/>
      <c r="M186" s="192"/>
      <c r="N186" s="193"/>
      <c r="O186" s="193"/>
      <c r="P186" s="193"/>
      <c r="Q186" s="193"/>
      <c r="R186" s="193"/>
      <c r="S186" s="193"/>
      <c r="T186" s="19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8" t="s">
        <v>174</v>
      </c>
      <c r="AU186" s="188" t="s">
        <v>172</v>
      </c>
      <c r="AV186" s="13" t="s">
        <v>172</v>
      </c>
      <c r="AW186" s="13" t="s">
        <v>30</v>
      </c>
      <c r="AX186" s="13" t="s">
        <v>74</v>
      </c>
      <c r="AY186" s="188" t="s">
        <v>164</v>
      </c>
    </row>
    <row r="187" s="14" customFormat="1">
      <c r="A187" s="14"/>
      <c r="B187" s="195"/>
      <c r="C187" s="14"/>
      <c r="D187" s="187" t="s">
        <v>174</v>
      </c>
      <c r="E187" s="196" t="s">
        <v>1</v>
      </c>
      <c r="F187" s="197" t="s">
        <v>323</v>
      </c>
      <c r="G187" s="14"/>
      <c r="H187" s="198">
        <v>7.4400000000000004</v>
      </c>
      <c r="I187" s="199"/>
      <c r="J187" s="14"/>
      <c r="K187" s="14"/>
      <c r="L187" s="195"/>
      <c r="M187" s="200"/>
      <c r="N187" s="201"/>
      <c r="O187" s="201"/>
      <c r="P187" s="201"/>
      <c r="Q187" s="201"/>
      <c r="R187" s="201"/>
      <c r="S187" s="201"/>
      <c r="T187" s="20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6" t="s">
        <v>174</v>
      </c>
      <c r="AU187" s="196" t="s">
        <v>172</v>
      </c>
      <c r="AV187" s="14" t="s">
        <v>177</v>
      </c>
      <c r="AW187" s="14" t="s">
        <v>30</v>
      </c>
      <c r="AX187" s="14" t="s">
        <v>74</v>
      </c>
      <c r="AY187" s="196" t="s">
        <v>164</v>
      </c>
    </row>
    <row r="188" s="13" customFormat="1">
      <c r="A188" s="13"/>
      <c r="B188" s="186"/>
      <c r="C188" s="13"/>
      <c r="D188" s="187" t="s">
        <v>174</v>
      </c>
      <c r="E188" s="188" t="s">
        <v>1</v>
      </c>
      <c r="F188" s="189" t="s">
        <v>324</v>
      </c>
      <c r="G188" s="13"/>
      <c r="H188" s="190">
        <v>1.25</v>
      </c>
      <c r="I188" s="191"/>
      <c r="J188" s="13"/>
      <c r="K188" s="13"/>
      <c r="L188" s="186"/>
      <c r="M188" s="192"/>
      <c r="N188" s="193"/>
      <c r="O188" s="193"/>
      <c r="P188" s="193"/>
      <c r="Q188" s="193"/>
      <c r="R188" s="193"/>
      <c r="S188" s="193"/>
      <c r="T188" s="19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8" t="s">
        <v>174</v>
      </c>
      <c r="AU188" s="188" t="s">
        <v>172</v>
      </c>
      <c r="AV188" s="13" t="s">
        <v>172</v>
      </c>
      <c r="AW188" s="13" t="s">
        <v>30</v>
      </c>
      <c r="AX188" s="13" t="s">
        <v>74</v>
      </c>
      <c r="AY188" s="188" t="s">
        <v>164</v>
      </c>
    </row>
    <row r="189" s="14" customFormat="1">
      <c r="A189" s="14"/>
      <c r="B189" s="195"/>
      <c r="C189" s="14"/>
      <c r="D189" s="187" t="s">
        <v>174</v>
      </c>
      <c r="E189" s="196" t="s">
        <v>1</v>
      </c>
      <c r="F189" s="197" t="s">
        <v>325</v>
      </c>
      <c r="G189" s="14"/>
      <c r="H189" s="198">
        <v>1.25</v>
      </c>
      <c r="I189" s="199"/>
      <c r="J189" s="14"/>
      <c r="K189" s="14"/>
      <c r="L189" s="195"/>
      <c r="M189" s="200"/>
      <c r="N189" s="201"/>
      <c r="O189" s="201"/>
      <c r="P189" s="201"/>
      <c r="Q189" s="201"/>
      <c r="R189" s="201"/>
      <c r="S189" s="201"/>
      <c r="T189" s="20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6" t="s">
        <v>174</v>
      </c>
      <c r="AU189" s="196" t="s">
        <v>172</v>
      </c>
      <c r="AV189" s="14" t="s">
        <v>177</v>
      </c>
      <c r="AW189" s="14" t="s">
        <v>30</v>
      </c>
      <c r="AX189" s="14" t="s">
        <v>74</v>
      </c>
      <c r="AY189" s="196" t="s">
        <v>164</v>
      </c>
    </row>
    <row r="190" s="15" customFormat="1">
      <c r="A190" s="15"/>
      <c r="B190" s="203"/>
      <c r="C190" s="15"/>
      <c r="D190" s="187" t="s">
        <v>174</v>
      </c>
      <c r="E190" s="204" t="s">
        <v>1</v>
      </c>
      <c r="F190" s="205" t="s">
        <v>178</v>
      </c>
      <c r="G190" s="15"/>
      <c r="H190" s="206">
        <v>8.6900000000000013</v>
      </c>
      <c r="I190" s="207"/>
      <c r="J190" s="15"/>
      <c r="K190" s="15"/>
      <c r="L190" s="203"/>
      <c r="M190" s="208"/>
      <c r="N190" s="209"/>
      <c r="O190" s="209"/>
      <c r="P190" s="209"/>
      <c r="Q190" s="209"/>
      <c r="R190" s="209"/>
      <c r="S190" s="209"/>
      <c r="T190" s="210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04" t="s">
        <v>174</v>
      </c>
      <c r="AU190" s="204" t="s">
        <v>172</v>
      </c>
      <c r="AV190" s="15" t="s">
        <v>171</v>
      </c>
      <c r="AW190" s="15" t="s">
        <v>30</v>
      </c>
      <c r="AX190" s="15" t="s">
        <v>82</v>
      </c>
      <c r="AY190" s="204" t="s">
        <v>164</v>
      </c>
    </row>
    <row r="191" s="12" customFormat="1" ht="22.8" customHeight="1">
      <c r="A191" s="12"/>
      <c r="B191" s="158"/>
      <c r="C191" s="12"/>
      <c r="D191" s="159" t="s">
        <v>73</v>
      </c>
      <c r="E191" s="169" t="s">
        <v>347</v>
      </c>
      <c r="F191" s="169" t="s">
        <v>348</v>
      </c>
      <c r="G191" s="12"/>
      <c r="H191" s="12"/>
      <c r="I191" s="161"/>
      <c r="J191" s="170">
        <f>BK191</f>
        <v>0</v>
      </c>
      <c r="K191" s="12"/>
      <c r="L191" s="158"/>
      <c r="M191" s="163"/>
      <c r="N191" s="164"/>
      <c r="O191" s="164"/>
      <c r="P191" s="165">
        <f>SUM(P192:P200)</f>
        <v>0</v>
      </c>
      <c r="Q191" s="164"/>
      <c r="R191" s="165">
        <f>SUM(R192:R200)</f>
        <v>0.016867649999999998</v>
      </c>
      <c r="S191" s="164"/>
      <c r="T191" s="166">
        <f>SUM(T192:T200)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9" t="s">
        <v>172</v>
      </c>
      <c r="AT191" s="167" t="s">
        <v>73</v>
      </c>
      <c r="AU191" s="167" t="s">
        <v>82</v>
      </c>
      <c r="AY191" s="159" t="s">
        <v>164</v>
      </c>
      <c r="BK191" s="168">
        <f>SUM(BK192:BK200)</f>
        <v>0</v>
      </c>
    </row>
    <row r="192" s="2" customFormat="1" ht="24.15" customHeight="1">
      <c r="A192" s="37"/>
      <c r="B192" s="171"/>
      <c r="C192" s="172" t="s">
        <v>120</v>
      </c>
      <c r="D192" s="172" t="s">
        <v>167</v>
      </c>
      <c r="E192" s="173" t="s">
        <v>350</v>
      </c>
      <c r="F192" s="174" t="s">
        <v>351</v>
      </c>
      <c r="G192" s="175" t="s">
        <v>170</v>
      </c>
      <c r="H192" s="176">
        <v>111.81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40</v>
      </c>
      <c r="O192" s="76"/>
      <c r="P192" s="182">
        <f>O192*H192</f>
        <v>0</v>
      </c>
      <c r="Q192" s="182">
        <v>0.00010000000000000001</v>
      </c>
      <c r="R192" s="182">
        <f>Q192*H192</f>
        <v>0.011181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120</v>
      </c>
      <c r="AT192" s="184" t="s">
        <v>167</v>
      </c>
      <c r="AU192" s="184" t="s">
        <v>172</v>
      </c>
      <c r="AY192" s="18" t="s">
        <v>164</v>
      </c>
      <c r="BE192" s="185">
        <f>IF(N192="základná",J192,0)</f>
        <v>0</v>
      </c>
      <c r="BF192" s="185">
        <f>IF(N192="znížená",J192,0)</f>
        <v>0</v>
      </c>
      <c r="BG192" s="185">
        <f>IF(N192="zákl. prenesená",J192,0)</f>
        <v>0</v>
      </c>
      <c r="BH192" s="185">
        <f>IF(N192="zníž. prenesená",J192,0)</f>
        <v>0</v>
      </c>
      <c r="BI192" s="185">
        <f>IF(N192="nulová",J192,0)</f>
        <v>0</v>
      </c>
      <c r="BJ192" s="18" t="s">
        <v>172</v>
      </c>
      <c r="BK192" s="185">
        <f>ROUND(I192*H192,2)</f>
        <v>0</v>
      </c>
      <c r="BL192" s="18" t="s">
        <v>120</v>
      </c>
      <c r="BM192" s="184" t="s">
        <v>352</v>
      </c>
    </row>
    <row r="193" s="13" customFormat="1">
      <c r="A193" s="13"/>
      <c r="B193" s="186"/>
      <c r="C193" s="13"/>
      <c r="D193" s="187" t="s">
        <v>174</v>
      </c>
      <c r="E193" s="188" t="s">
        <v>1</v>
      </c>
      <c r="F193" s="189" t="s">
        <v>440</v>
      </c>
      <c r="G193" s="13"/>
      <c r="H193" s="190">
        <v>37.911000000000001</v>
      </c>
      <c r="I193" s="191"/>
      <c r="J193" s="13"/>
      <c r="K193" s="13"/>
      <c r="L193" s="186"/>
      <c r="M193" s="192"/>
      <c r="N193" s="193"/>
      <c r="O193" s="193"/>
      <c r="P193" s="193"/>
      <c r="Q193" s="193"/>
      <c r="R193" s="193"/>
      <c r="S193" s="193"/>
      <c r="T193" s="19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8" t="s">
        <v>174</v>
      </c>
      <c r="AU193" s="188" t="s">
        <v>172</v>
      </c>
      <c r="AV193" s="13" t="s">
        <v>172</v>
      </c>
      <c r="AW193" s="13" t="s">
        <v>30</v>
      </c>
      <c r="AX193" s="13" t="s">
        <v>74</v>
      </c>
      <c r="AY193" s="188" t="s">
        <v>164</v>
      </c>
    </row>
    <row r="194" s="13" customFormat="1">
      <c r="A194" s="13"/>
      <c r="B194" s="186"/>
      <c r="C194" s="13"/>
      <c r="D194" s="187" t="s">
        <v>174</v>
      </c>
      <c r="E194" s="188" t="s">
        <v>1</v>
      </c>
      <c r="F194" s="189" t="s">
        <v>441</v>
      </c>
      <c r="G194" s="13"/>
      <c r="H194" s="190">
        <v>73.899000000000001</v>
      </c>
      <c r="I194" s="191"/>
      <c r="J194" s="13"/>
      <c r="K194" s="13"/>
      <c r="L194" s="186"/>
      <c r="M194" s="192"/>
      <c r="N194" s="193"/>
      <c r="O194" s="193"/>
      <c r="P194" s="193"/>
      <c r="Q194" s="193"/>
      <c r="R194" s="193"/>
      <c r="S194" s="193"/>
      <c r="T194" s="19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8" t="s">
        <v>174</v>
      </c>
      <c r="AU194" s="188" t="s">
        <v>172</v>
      </c>
      <c r="AV194" s="13" t="s">
        <v>172</v>
      </c>
      <c r="AW194" s="13" t="s">
        <v>30</v>
      </c>
      <c r="AX194" s="13" t="s">
        <v>74</v>
      </c>
      <c r="AY194" s="188" t="s">
        <v>164</v>
      </c>
    </row>
    <row r="195" s="14" customFormat="1">
      <c r="A195" s="14"/>
      <c r="B195" s="195"/>
      <c r="C195" s="14"/>
      <c r="D195" s="187" t="s">
        <v>174</v>
      </c>
      <c r="E195" s="196" t="s">
        <v>1</v>
      </c>
      <c r="F195" s="197" t="s">
        <v>176</v>
      </c>
      <c r="G195" s="14"/>
      <c r="H195" s="198">
        <v>111.81</v>
      </c>
      <c r="I195" s="199"/>
      <c r="J195" s="14"/>
      <c r="K195" s="14"/>
      <c r="L195" s="195"/>
      <c r="M195" s="200"/>
      <c r="N195" s="201"/>
      <c r="O195" s="201"/>
      <c r="P195" s="201"/>
      <c r="Q195" s="201"/>
      <c r="R195" s="201"/>
      <c r="S195" s="201"/>
      <c r="T195" s="20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196" t="s">
        <v>174</v>
      </c>
      <c r="AU195" s="196" t="s">
        <v>172</v>
      </c>
      <c r="AV195" s="14" t="s">
        <v>177</v>
      </c>
      <c r="AW195" s="14" t="s">
        <v>30</v>
      </c>
      <c r="AX195" s="14" t="s">
        <v>74</v>
      </c>
      <c r="AY195" s="196" t="s">
        <v>164</v>
      </c>
    </row>
    <row r="196" s="15" customFormat="1">
      <c r="A196" s="15"/>
      <c r="B196" s="203"/>
      <c r="C196" s="15"/>
      <c r="D196" s="187" t="s">
        <v>174</v>
      </c>
      <c r="E196" s="204" t="s">
        <v>1</v>
      </c>
      <c r="F196" s="205" t="s">
        <v>178</v>
      </c>
      <c r="G196" s="15"/>
      <c r="H196" s="206">
        <v>111.81</v>
      </c>
      <c r="I196" s="207"/>
      <c r="J196" s="15"/>
      <c r="K196" s="15"/>
      <c r="L196" s="203"/>
      <c r="M196" s="208"/>
      <c r="N196" s="209"/>
      <c r="O196" s="209"/>
      <c r="P196" s="209"/>
      <c r="Q196" s="209"/>
      <c r="R196" s="209"/>
      <c r="S196" s="209"/>
      <c r="T196" s="210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04" t="s">
        <v>174</v>
      </c>
      <c r="AU196" s="204" t="s">
        <v>172</v>
      </c>
      <c r="AV196" s="15" t="s">
        <v>171</v>
      </c>
      <c r="AW196" s="15" t="s">
        <v>30</v>
      </c>
      <c r="AX196" s="15" t="s">
        <v>82</v>
      </c>
      <c r="AY196" s="204" t="s">
        <v>164</v>
      </c>
    </row>
    <row r="197" s="2" customFormat="1" ht="24.15" customHeight="1">
      <c r="A197" s="37"/>
      <c r="B197" s="171"/>
      <c r="C197" s="172" t="s">
        <v>123</v>
      </c>
      <c r="D197" s="172" t="s">
        <v>167</v>
      </c>
      <c r="E197" s="173" t="s">
        <v>356</v>
      </c>
      <c r="F197" s="174" t="s">
        <v>357</v>
      </c>
      <c r="G197" s="175" t="s">
        <v>170</v>
      </c>
      <c r="H197" s="176">
        <v>37.911000000000001</v>
      </c>
      <c r="I197" s="177"/>
      <c r="J197" s="178">
        <f>ROUND(I197*H197,2)</f>
        <v>0</v>
      </c>
      <c r="K197" s="179"/>
      <c r="L197" s="38"/>
      <c r="M197" s="180" t="s">
        <v>1</v>
      </c>
      <c r="N197" s="181" t="s">
        <v>40</v>
      </c>
      <c r="O197" s="76"/>
      <c r="P197" s="182">
        <f>O197*H197</f>
        <v>0</v>
      </c>
      <c r="Q197" s="182">
        <v>0.00014999999999999999</v>
      </c>
      <c r="R197" s="182">
        <f>Q197*H197</f>
        <v>0.0056866499999999997</v>
      </c>
      <c r="S197" s="182">
        <v>0</v>
      </c>
      <c r="T197" s="18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4" t="s">
        <v>120</v>
      </c>
      <c r="AT197" s="184" t="s">
        <v>167</v>
      </c>
      <c r="AU197" s="184" t="s">
        <v>172</v>
      </c>
      <c r="AY197" s="18" t="s">
        <v>164</v>
      </c>
      <c r="BE197" s="185">
        <f>IF(N197="základná",J197,0)</f>
        <v>0</v>
      </c>
      <c r="BF197" s="185">
        <f>IF(N197="znížená",J197,0)</f>
        <v>0</v>
      </c>
      <c r="BG197" s="185">
        <f>IF(N197="zákl. prenesená",J197,0)</f>
        <v>0</v>
      </c>
      <c r="BH197" s="185">
        <f>IF(N197="zníž. prenesená",J197,0)</f>
        <v>0</v>
      </c>
      <c r="BI197" s="185">
        <f>IF(N197="nulová",J197,0)</f>
        <v>0</v>
      </c>
      <c r="BJ197" s="18" t="s">
        <v>172</v>
      </c>
      <c r="BK197" s="185">
        <f>ROUND(I197*H197,2)</f>
        <v>0</v>
      </c>
      <c r="BL197" s="18" t="s">
        <v>120</v>
      </c>
      <c r="BM197" s="184" t="s">
        <v>358</v>
      </c>
    </row>
    <row r="198" s="13" customFormat="1">
      <c r="A198" s="13"/>
      <c r="B198" s="186"/>
      <c r="C198" s="13"/>
      <c r="D198" s="187" t="s">
        <v>174</v>
      </c>
      <c r="E198" s="188" t="s">
        <v>1</v>
      </c>
      <c r="F198" s="189" t="s">
        <v>425</v>
      </c>
      <c r="G198" s="13"/>
      <c r="H198" s="190">
        <v>37.911000000000001</v>
      </c>
      <c r="I198" s="191"/>
      <c r="J198" s="13"/>
      <c r="K198" s="13"/>
      <c r="L198" s="186"/>
      <c r="M198" s="192"/>
      <c r="N198" s="193"/>
      <c r="O198" s="193"/>
      <c r="P198" s="193"/>
      <c r="Q198" s="193"/>
      <c r="R198" s="193"/>
      <c r="S198" s="193"/>
      <c r="T198" s="19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8" t="s">
        <v>174</v>
      </c>
      <c r="AU198" s="188" t="s">
        <v>172</v>
      </c>
      <c r="AV198" s="13" t="s">
        <v>172</v>
      </c>
      <c r="AW198" s="13" t="s">
        <v>30</v>
      </c>
      <c r="AX198" s="13" t="s">
        <v>74</v>
      </c>
      <c r="AY198" s="188" t="s">
        <v>164</v>
      </c>
    </row>
    <row r="199" s="14" customFormat="1">
      <c r="A199" s="14"/>
      <c r="B199" s="195"/>
      <c r="C199" s="14"/>
      <c r="D199" s="187" t="s">
        <v>174</v>
      </c>
      <c r="E199" s="196" t="s">
        <v>1</v>
      </c>
      <c r="F199" s="197" t="s">
        <v>176</v>
      </c>
      <c r="G199" s="14"/>
      <c r="H199" s="198">
        <v>37.911000000000001</v>
      </c>
      <c r="I199" s="199"/>
      <c r="J199" s="14"/>
      <c r="K199" s="14"/>
      <c r="L199" s="195"/>
      <c r="M199" s="200"/>
      <c r="N199" s="201"/>
      <c r="O199" s="201"/>
      <c r="P199" s="201"/>
      <c r="Q199" s="201"/>
      <c r="R199" s="201"/>
      <c r="S199" s="201"/>
      <c r="T199" s="20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6" t="s">
        <v>174</v>
      </c>
      <c r="AU199" s="196" t="s">
        <v>172</v>
      </c>
      <c r="AV199" s="14" t="s">
        <v>177</v>
      </c>
      <c r="AW199" s="14" t="s">
        <v>30</v>
      </c>
      <c r="AX199" s="14" t="s">
        <v>74</v>
      </c>
      <c r="AY199" s="196" t="s">
        <v>164</v>
      </c>
    </row>
    <row r="200" s="15" customFormat="1">
      <c r="A200" s="15"/>
      <c r="B200" s="203"/>
      <c r="C200" s="15"/>
      <c r="D200" s="187" t="s">
        <v>174</v>
      </c>
      <c r="E200" s="204" t="s">
        <v>1</v>
      </c>
      <c r="F200" s="205" t="s">
        <v>178</v>
      </c>
      <c r="G200" s="15"/>
      <c r="H200" s="206">
        <v>37.911000000000001</v>
      </c>
      <c r="I200" s="207"/>
      <c r="J200" s="15"/>
      <c r="K200" s="15"/>
      <c r="L200" s="203"/>
      <c r="M200" s="208"/>
      <c r="N200" s="209"/>
      <c r="O200" s="209"/>
      <c r="P200" s="209"/>
      <c r="Q200" s="209"/>
      <c r="R200" s="209"/>
      <c r="S200" s="209"/>
      <c r="T200" s="210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04" t="s">
        <v>174</v>
      </c>
      <c r="AU200" s="204" t="s">
        <v>172</v>
      </c>
      <c r="AV200" s="15" t="s">
        <v>171</v>
      </c>
      <c r="AW200" s="15" t="s">
        <v>30</v>
      </c>
      <c r="AX200" s="15" t="s">
        <v>82</v>
      </c>
      <c r="AY200" s="204" t="s">
        <v>164</v>
      </c>
    </row>
    <row r="201" s="12" customFormat="1" ht="25.92" customHeight="1">
      <c r="A201" s="12"/>
      <c r="B201" s="158"/>
      <c r="C201" s="12"/>
      <c r="D201" s="159" t="s">
        <v>73</v>
      </c>
      <c r="E201" s="160" t="s">
        <v>245</v>
      </c>
      <c r="F201" s="160" t="s">
        <v>403</v>
      </c>
      <c r="G201" s="12"/>
      <c r="H201" s="12"/>
      <c r="I201" s="161"/>
      <c r="J201" s="162">
        <f>BK201</f>
        <v>0</v>
      </c>
      <c r="K201" s="12"/>
      <c r="L201" s="158"/>
      <c r="M201" s="163"/>
      <c r="N201" s="164"/>
      <c r="O201" s="164"/>
      <c r="P201" s="165">
        <f>P202</f>
        <v>0</v>
      </c>
      <c r="Q201" s="164"/>
      <c r="R201" s="165">
        <f>R202</f>
        <v>0.051999999999999998</v>
      </c>
      <c r="S201" s="164"/>
      <c r="T201" s="166">
        <f>T202</f>
        <v>0.02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59" t="s">
        <v>177</v>
      </c>
      <c r="AT201" s="167" t="s">
        <v>73</v>
      </c>
      <c r="AU201" s="167" t="s">
        <v>74</v>
      </c>
      <c r="AY201" s="159" t="s">
        <v>164</v>
      </c>
      <c r="BK201" s="168">
        <f>BK202</f>
        <v>0</v>
      </c>
    </row>
    <row r="202" s="12" customFormat="1" ht="22.8" customHeight="1">
      <c r="A202" s="12"/>
      <c r="B202" s="158"/>
      <c r="C202" s="12"/>
      <c r="D202" s="159" t="s">
        <v>73</v>
      </c>
      <c r="E202" s="169" t="s">
        <v>404</v>
      </c>
      <c r="F202" s="169" t="s">
        <v>405</v>
      </c>
      <c r="G202" s="12"/>
      <c r="H202" s="12"/>
      <c r="I202" s="161"/>
      <c r="J202" s="170">
        <f>BK202</f>
        <v>0</v>
      </c>
      <c r="K202" s="12"/>
      <c r="L202" s="158"/>
      <c r="M202" s="163"/>
      <c r="N202" s="164"/>
      <c r="O202" s="164"/>
      <c r="P202" s="165">
        <f>SUM(P203:P206)</f>
        <v>0</v>
      </c>
      <c r="Q202" s="164"/>
      <c r="R202" s="165">
        <f>SUM(R203:R206)</f>
        <v>0.051999999999999998</v>
      </c>
      <c r="S202" s="164"/>
      <c r="T202" s="166">
        <f>SUM(T203:T206)</f>
        <v>0.02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59" t="s">
        <v>177</v>
      </c>
      <c r="AT202" s="167" t="s">
        <v>73</v>
      </c>
      <c r="AU202" s="167" t="s">
        <v>82</v>
      </c>
      <c r="AY202" s="159" t="s">
        <v>164</v>
      </c>
      <c r="BK202" s="168">
        <f>SUM(BK203:BK206)</f>
        <v>0</v>
      </c>
    </row>
    <row r="203" s="2" customFormat="1" ht="24.15" customHeight="1">
      <c r="A203" s="37"/>
      <c r="B203" s="171"/>
      <c r="C203" s="172" t="s">
        <v>126</v>
      </c>
      <c r="D203" s="172" t="s">
        <v>167</v>
      </c>
      <c r="E203" s="173" t="s">
        <v>407</v>
      </c>
      <c r="F203" s="174" t="s">
        <v>408</v>
      </c>
      <c r="G203" s="175" t="s">
        <v>227</v>
      </c>
      <c r="H203" s="176">
        <v>4</v>
      </c>
      <c r="I203" s="177"/>
      <c r="J203" s="178">
        <f>ROUND(I203*H203,2)</f>
        <v>0</v>
      </c>
      <c r="K203" s="179"/>
      <c r="L203" s="38"/>
      <c r="M203" s="180" t="s">
        <v>1</v>
      </c>
      <c r="N203" s="181" t="s">
        <v>40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409</v>
      </c>
      <c r="AT203" s="184" t="s">
        <v>167</v>
      </c>
      <c r="AU203" s="184" t="s">
        <v>172</v>
      </c>
      <c r="AY203" s="18" t="s">
        <v>164</v>
      </c>
      <c r="BE203" s="185">
        <f>IF(N203="základná",J203,0)</f>
        <v>0</v>
      </c>
      <c r="BF203" s="185">
        <f>IF(N203="znížená",J203,0)</f>
        <v>0</v>
      </c>
      <c r="BG203" s="185">
        <f>IF(N203="zákl. prenesená",J203,0)</f>
        <v>0</v>
      </c>
      <c r="BH203" s="185">
        <f>IF(N203="zníž. prenesená",J203,0)</f>
        <v>0</v>
      </c>
      <c r="BI203" s="185">
        <f>IF(N203="nulová",J203,0)</f>
        <v>0</v>
      </c>
      <c r="BJ203" s="18" t="s">
        <v>172</v>
      </c>
      <c r="BK203" s="185">
        <f>ROUND(I203*H203,2)</f>
        <v>0</v>
      </c>
      <c r="BL203" s="18" t="s">
        <v>409</v>
      </c>
      <c r="BM203" s="184" t="s">
        <v>410</v>
      </c>
    </row>
    <row r="204" s="2" customFormat="1" ht="24.15" customHeight="1">
      <c r="A204" s="37"/>
      <c r="B204" s="171"/>
      <c r="C204" s="211" t="s">
        <v>129</v>
      </c>
      <c r="D204" s="211" t="s">
        <v>245</v>
      </c>
      <c r="E204" s="212" t="s">
        <v>412</v>
      </c>
      <c r="F204" s="213" t="s">
        <v>413</v>
      </c>
      <c r="G204" s="214" t="s">
        <v>227</v>
      </c>
      <c r="H204" s="215">
        <v>4</v>
      </c>
      <c r="I204" s="216"/>
      <c r="J204" s="217">
        <f>ROUND(I204*H204,2)</f>
        <v>0</v>
      </c>
      <c r="K204" s="218"/>
      <c r="L204" s="219"/>
      <c r="M204" s="220" t="s">
        <v>1</v>
      </c>
      <c r="N204" s="221" t="s">
        <v>40</v>
      </c>
      <c r="O204" s="76"/>
      <c r="P204" s="182">
        <f>O204*H204</f>
        <v>0</v>
      </c>
      <c r="Q204" s="182">
        <v>0.0064999999999999997</v>
      </c>
      <c r="R204" s="182">
        <f>Q204*H204</f>
        <v>0.025999999999999999</v>
      </c>
      <c r="S204" s="182">
        <v>0</v>
      </c>
      <c r="T204" s="18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4" t="s">
        <v>414</v>
      </c>
      <c r="AT204" s="184" t="s">
        <v>245</v>
      </c>
      <c r="AU204" s="184" t="s">
        <v>172</v>
      </c>
      <c r="AY204" s="18" t="s">
        <v>164</v>
      </c>
      <c r="BE204" s="185">
        <f>IF(N204="základná",J204,0)</f>
        <v>0</v>
      </c>
      <c r="BF204" s="185">
        <f>IF(N204="znížená",J204,0)</f>
        <v>0</v>
      </c>
      <c r="BG204" s="185">
        <f>IF(N204="zákl. prenesená",J204,0)</f>
        <v>0</v>
      </c>
      <c r="BH204" s="185">
        <f>IF(N204="zníž. prenesená",J204,0)</f>
        <v>0</v>
      </c>
      <c r="BI204" s="185">
        <f>IF(N204="nulová",J204,0)</f>
        <v>0</v>
      </c>
      <c r="BJ204" s="18" t="s">
        <v>172</v>
      </c>
      <c r="BK204" s="185">
        <f>ROUND(I204*H204,2)</f>
        <v>0</v>
      </c>
      <c r="BL204" s="18" t="s">
        <v>414</v>
      </c>
      <c r="BM204" s="184" t="s">
        <v>415</v>
      </c>
    </row>
    <row r="205" s="2" customFormat="1" ht="24.15" customHeight="1">
      <c r="A205" s="37"/>
      <c r="B205" s="171"/>
      <c r="C205" s="211" t="s">
        <v>7</v>
      </c>
      <c r="D205" s="211" t="s">
        <v>245</v>
      </c>
      <c r="E205" s="212" t="s">
        <v>417</v>
      </c>
      <c r="F205" s="213" t="s">
        <v>418</v>
      </c>
      <c r="G205" s="214" t="s">
        <v>227</v>
      </c>
      <c r="H205" s="215">
        <v>4</v>
      </c>
      <c r="I205" s="216"/>
      <c r="J205" s="217">
        <f>ROUND(I205*H205,2)</f>
        <v>0</v>
      </c>
      <c r="K205" s="218"/>
      <c r="L205" s="219"/>
      <c r="M205" s="220" t="s">
        <v>1</v>
      </c>
      <c r="N205" s="221" t="s">
        <v>40</v>
      </c>
      <c r="O205" s="76"/>
      <c r="P205" s="182">
        <f>O205*H205</f>
        <v>0</v>
      </c>
      <c r="Q205" s="182">
        <v>0.0064999999999999997</v>
      </c>
      <c r="R205" s="182">
        <f>Q205*H205</f>
        <v>0.025999999999999999</v>
      </c>
      <c r="S205" s="182">
        <v>0</v>
      </c>
      <c r="T205" s="18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414</v>
      </c>
      <c r="AT205" s="184" t="s">
        <v>245</v>
      </c>
      <c r="AU205" s="184" t="s">
        <v>172</v>
      </c>
      <c r="AY205" s="18" t="s">
        <v>164</v>
      </c>
      <c r="BE205" s="185">
        <f>IF(N205="základná",J205,0)</f>
        <v>0</v>
      </c>
      <c r="BF205" s="185">
        <f>IF(N205="znížená",J205,0)</f>
        <v>0</v>
      </c>
      <c r="BG205" s="185">
        <f>IF(N205="zákl. prenesená",J205,0)</f>
        <v>0</v>
      </c>
      <c r="BH205" s="185">
        <f>IF(N205="zníž. prenesená",J205,0)</f>
        <v>0</v>
      </c>
      <c r="BI205" s="185">
        <f>IF(N205="nulová",J205,0)</f>
        <v>0</v>
      </c>
      <c r="BJ205" s="18" t="s">
        <v>172</v>
      </c>
      <c r="BK205" s="185">
        <f>ROUND(I205*H205,2)</f>
        <v>0</v>
      </c>
      <c r="BL205" s="18" t="s">
        <v>414</v>
      </c>
      <c r="BM205" s="184" t="s">
        <v>419</v>
      </c>
    </row>
    <row r="206" s="2" customFormat="1" ht="24.15" customHeight="1">
      <c r="A206" s="37"/>
      <c r="B206" s="171"/>
      <c r="C206" s="172" t="s">
        <v>259</v>
      </c>
      <c r="D206" s="172" t="s">
        <v>167</v>
      </c>
      <c r="E206" s="173" t="s">
        <v>421</v>
      </c>
      <c r="F206" s="174" t="s">
        <v>422</v>
      </c>
      <c r="G206" s="175" t="s">
        <v>227</v>
      </c>
      <c r="H206" s="176">
        <v>4</v>
      </c>
      <c r="I206" s="177"/>
      <c r="J206" s="178">
        <f>ROUND(I206*H206,2)</f>
        <v>0</v>
      </c>
      <c r="K206" s="179"/>
      <c r="L206" s="38"/>
      <c r="M206" s="222" t="s">
        <v>1</v>
      </c>
      <c r="N206" s="223" t="s">
        <v>40</v>
      </c>
      <c r="O206" s="224"/>
      <c r="P206" s="225">
        <f>O206*H206</f>
        <v>0</v>
      </c>
      <c r="Q206" s="225">
        <v>0</v>
      </c>
      <c r="R206" s="225">
        <f>Q206*H206</f>
        <v>0</v>
      </c>
      <c r="S206" s="225">
        <v>0.0050000000000000001</v>
      </c>
      <c r="T206" s="226">
        <f>S206*H206</f>
        <v>0.02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4" t="s">
        <v>409</v>
      </c>
      <c r="AT206" s="184" t="s">
        <v>167</v>
      </c>
      <c r="AU206" s="184" t="s">
        <v>172</v>
      </c>
      <c r="AY206" s="18" t="s">
        <v>164</v>
      </c>
      <c r="BE206" s="185">
        <f>IF(N206="základná",J206,0)</f>
        <v>0</v>
      </c>
      <c r="BF206" s="185">
        <f>IF(N206="znížená",J206,0)</f>
        <v>0</v>
      </c>
      <c r="BG206" s="185">
        <f>IF(N206="zákl. prenesená",J206,0)</f>
        <v>0</v>
      </c>
      <c r="BH206" s="185">
        <f>IF(N206="zníž. prenesená",J206,0)</f>
        <v>0</v>
      </c>
      <c r="BI206" s="185">
        <f>IF(N206="nulová",J206,0)</f>
        <v>0</v>
      </c>
      <c r="BJ206" s="18" t="s">
        <v>172</v>
      </c>
      <c r="BK206" s="185">
        <f>ROUND(I206*H206,2)</f>
        <v>0</v>
      </c>
      <c r="BL206" s="18" t="s">
        <v>409</v>
      </c>
      <c r="BM206" s="184" t="s">
        <v>423</v>
      </c>
    </row>
    <row r="207" s="2" customFormat="1" ht="6.96" customHeight="1">
      <c r="A207" s="37"/>
      <c r="B207" s="59"/>
      <c r="C207" s="60"/>
      <c r="D207" s="60"/>
      <c r="E207" s="60"/>
      <c r="F207" s="60"/>
      <c r="G207" s="60"/>
      <c r="H207" s="60"/>
      <c r="I207" s="60"/>
      <c r="J207" s="60"/>
      <c r="K207" s="60"/>
      <c r="L207" s="38"/>
      <c r="M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</row>
  </sheetData>
  <autoFilter ref="C125:K206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="1" customFormat="1" ht="24.96" customHeight="1">
      <c r="B4" s="21"/>
      <c r="D4" s="22" t="s">
        <v>132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3.25" customHeight="1">
      <c r="B7" s="21"/>
      <c r="E7" s="120" t="str">
        <f>'Rekapitulácia stavby'!K6</f>
        <v>Stavebné opravy v triedach - SPŠ elektrotechnická, Komenského 44, 040 01 Košice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467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68" t="str">
        <f>'Rekapitulácia stavby'!AN8</f>
        <v>25. 10. 2020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tr">
        <f>IF('Rekapitulácia stavby'!AN16="","",'Rekapitulácia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IF('Rekapitulácia stavby'!E17="","",'Rekapitulácia stavby'!E17)</f>
        <v xml:space="preserve"> </v>
      </c>
      <c r="F21" s="37"/>
      <c r="G21" s="37"/>
      <c r="H21" s="37"/>
      <c r="I21" s="31" t="s">
        <v>26</v>
      </c>
      <c r="J21" s="26" t="str">
        <f>IF('Rekapitulácia stavby'!AN17="","",'Rekapitulácia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 xml:space="preserve"> 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34</v>
      </c>
      <c r="E30" s="37"/>
      <c r="F30" s="37"/>
      <c r="G30" s="37"/>
      <c r="H30" s="37"/>
      <c r="I30" s="37"/>
      <c r="J30" s="95">
        <f>ROUND(J129,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38</v>
      </c>
      <c r="E33" s="31" t="s">
        <v>39</v>
      </c>
      <c r="F33" s="126">
        <f>ROUND((SUM(BE129:BE241)),  2)</f>
        <v>0</v>
      </c>
      <c r="G33" s="37"/>
      <c r="H33" s="37"/>
      <c r="I33" s="127">
        <v>0.20000000000000001</v>
      </c>
      <c r="J33" s="126">
        <f>ROUND(((SUM(BE129:BE241))*I33),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26">
        <f>ROUND((SUM(BF129:BF241)),  2)</f>
        <v>0</v>
      </c>
      <c r="G34" s="37"/>
      <c r="H34" s="37"/>
      <c r="I34" s="127">
        <v>0.20000000000000001</v>
      </c>
      <c r="J34" s="126">
        <f>ROUND(((SUM(BF129:BF241))*I34),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26">
        <f>ROUND((SUM(BG129:BG241)),  2)</f>
        <v>0</v>
      </c>
      <c r="G35" s="37"/>
      <c r="H35" s="37"/>
      <c r="I35" s="127">
        <v>0.20000000000000001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26">
        <f>ROUND((SUM(BH129:BH241)),  2)</f>
        <v>0</v>
      </c>
      <c r="G36" s="37"/>
      <c r="H36" s="37"/>
      <c r="I36" s="127">
        <v>0.20000000000000001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26">
        <f>ROUND((SUM(BI129:BI241)),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44</v>
      </c>
      <c r="E39" s="80"/>
      <c r="F39" s="80"/>
      <c r="G39" s="130" t="s">
        <v>45</v>
      </c>
      <c r="H39" s="131" t="s">
        <v>46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34" t="s">
        <v>50</v>
      </c>
      <c r="G61" s="57" t="s">
        <v>49</v>
      </c>
      <c r="H61" s="40"/>
      <c r="I61" s="40"/>
      <c r="J61" s="135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34" t="s">
        <v>50</v>
      </c>
      <c r="G76" s="57" t="s">
        <v>49</v>
      </c>
      <c r="H76" s="40"/>
      <c r="I76" s="40"/>
      <c r="J76" s="135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135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3.25" customHeight="1">
      <c r="A85" s="37"/>
      <c r="B85" s="38"/>
      <c r="C85" s="37"/>
      <c r="D85" s="37"/>
      <c r="E85" s="120" t="str">
        <f>E7</f>
        <v>Stavebné opravy v triedach - SPŠ elektrotechnická, Komenského 44, 040 01 Košice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133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10 - Trieda č.29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Komenského 44, 040 01 Košice</v>
      </c>
      <c r="G89" s="37"/>
      <c r="H89" s="37"/>
      <c r="I89" s="31" t="s">
        <v>21</v>
      </c>
      <c r="J89" s="68" t="str">
        <f>IF(J12="","",J12)</f>
        <v>25. 10. 2020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7"/>
      <c r="E91" s="37"/>
      <c r="F91" s="26" t="str">
        <f>E15</f>
        <v xml:space="preserve"> SPŠ elektrotechnická, Komenského 44, 04001 Košice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136</v>
      </c>
      <c r="D94" s="128"/>
      <c r="E94" s="128"/>
      <c r="F94" s="128"/>
      <c r="G94" s="128"/>
      <c r="H94" s="128"/>
      <c r="I94" s="128"/>
      <c r="J94" s="137" t="s">
        <v>137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138</v>
      </c>
      <c r="D96" s="37"/>
      <c r="E96" s="37"/>
      <c r="F96" s="37"/>
      <c r="G96" s="37"/>
      <c r="H96" s="37"/>
      <c r="I96" s="37"/>
      <c r="J96" s="95">
        <f>J129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139</v>
      </c>
    </row>
    <row r="97" s="9" customFormat="1" ht="24.96" customHeight="1">
      <c r="A97" s="9"/>
      <c r="B97" s="139"/>
      <c r="C97" s="9"/>
      <c r="D97" s="140" t="s">
        <v>140</v>
      </c>
      <c r="E97" s="141"/>
      <c r="F97" s="141"/>
      <c r="G97" s="141"/>
      <c r="H97" s="141"/>
      <c r="I97" s="141"/>
      <c r="J97" s="142">
        <f>J130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</v>
      </c>
      <c r="E98" s="145"/>
      <c r="F98" s="145"/>
      <c r="G98" s="145"/>
      <c r="H98" s="145"/>
      <c r="I98" s="145"/>
      <c r="J98" s="146">
        <f>J131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142</v>
      </c>
      <c r="E99" s="145"/>
      <c r="F99" s="145"/>
      <c r="G99" s="145"/>
      <c r="H99" s="145"/>
      <c r="I99" s="145"/>
      <c r="J99" s="146">
        <f>J143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143</v>
      </c>
      <c r="E100" s="145"/>
      <c r="F100" s="145"/>
      <c r="G100" s="145"/>
      <c r="H100" s="145"/>
      <c r="I100" s="145"/>
      <c r="J100" s="146">
        <f>J160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9"/>
      <c r="C101" s="9"/>
      <c r="D101" s="140" t="s">
        <v>144</v>
      </c>
      <c r="E101" s="141"/>
      <c r="F101" s="141"/>
      <c r="G101" s="141"/>
      <c r="H101" s="141"/>
      <c r="I101" s="141"/>
      <c r="J101" s="142">
        <f>J162</f>
        <v>0</v>
      </c>
      <c r="K101" s="9"/>
      <c r="L101" s="13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3"/>
      <c r="C102" s="10"/>
      <c r="D102" s="144" t="s">
        <v>145</v>
      </c>
      <c r="E102" s="145"/>
      <c r="F102" s="145"/>
      <c r="G102" s="145"/>
      <c r="H102" s="145"/>
      <c r="I102" s="145"/>
      <c r="J102" s="146">
        <f>J163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360</v>
      </c>
      <c r="E103" s="145"/>
      <c r="F103" s="145"/>
      <c r="G103" s="145"/>
      <c r="H103" s="145"/>
      <c r="I103" s="145"/>
      <c r="J103" s="146">
        <f>J173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146</v>
      </c>
      <c r="E104" s="145"/>
      <c r="F104" s="145"/>
      <c r="G104" s="145"/>
      <c r="H104" s="145"/>
      <c r="I104" s="145"/>
      <c r="J104" s="146">
        <f>J178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147</v>
      </c>
      <c r="E105" s="145"/>
      <c r="F105" s="145"/>
      <c r="G105" s="145"/>
      <c r="H105" s="145"/>
      <c r="I105" s="145"/>
      <c r="J105" s="146">
        <f>J193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148</v>
      </c>
      <c r="E106" s="145"/>
      <c r="F106" s="145"/>
      <c r="G106" s="145"/>
      <c r="H106" s="145"/>
      <c r="I106" s="145"/>
      <c r="J106" s="146">
        <f>J201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149</v>
      </c>
      <c r="E107" s="145"/>
      <c r="F107" s="145"/>
      <c r="G107" s="145"/>
      <c r="H107" s="145"/>
      <c r="I107" s="145"/>
      <c r="J107" s="146">
        <f>J229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39"/>
      <c r="C108" s="9"/>
      <c r="D108" s="140" t="s">
        <v>362</v>
      </c>
      <c r="E108" s="141"/>
      <c r="F108" s="141"/>
      <c r="G108" s="141"/>
      <c r="H108" s="141"/>
      <c r="I108" s="141"/>
      <c r="J108" s="142">
        <f>J236</f>
        <v>0</v>
      </c>
      <c r="K108" s="9"/>
      <c r="L108" s="13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43"/>
      <c r="C109" s="10"/>
      <c r="D109" s="144" t="s">
        <v>363</v>
      </c>
      <c r="E109" s="145"/>
      <c r="F109" s="145"/>
      <c r="G109" s="145"/>
      <c r="H109" s="145"/>
      <c r="I109" s="145"/>
      <c r="J109" s="146">
        <f>J237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150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15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3.25" customHeight="1">
      <c r="A119" s="37"/>
      <c r="B119" s="38"/>
      <c r="C119" s="37"/>
      <c r="D119" s="37"/>
      <c r="E119" s="120" t="str">
        <f>E7</f>
        <v>Stavebné opravy v triedach - SPŠ elektrotechnická, Komenského 44, 040 01 Košice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133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7"/>
      <c r="D121" s="37"/>
      <c r="E121" s="66" t="str">
        <f>E9</f>
        <v>10 - Trieda č.29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19</v>
      </c>
      <c r="D123" s="37"/>
      <c r="E123" s="37"/>
      <c r="F123" s="26" t="str">
        <f>F12</f>
        <v>Komenského 44, 040 01 Košice</v>
      </c>
      <c r="G123" s="37"/>
      <c r="H123" s="37"/>
      <c r="I123" s="31" t="s">
        <v>21</v>
      </c>
      <c r="J123" s="68" t="str">
        <f>IF(J12="","",J12)</f>
        <v>25. 10. 2020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23</v>
      </c>
      <c r="D125" s="37"/>
      <c r="E125" s="37"/>
      <c r="F125" s="26" t="str">
        <f>E15</f>
        <v xml:space="preserve"> SPŠ elektrotechnická, Komenského 44, 04001 Košice</v>
      </c>
      <c r="G125" s="37"/>
      <c r="H125" s="37"/>
      <c r="I125" s="31" t="s">
        <v>29</v>
      </c>
      <c r="J125" s="35" t="str">
        <f>E21</f>
        <v xml:space="preserve"> 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27</v>
      </c>
      <c r="D126" s="37"/>
      <c r="E126" s="37"/>
      <c r="F126" s="26" t="str">
        <f>IF(E18="","",E18)</f>
        <v>Vyplň údaj</v>
      </c>
      <c r="G126" s="37"/>
      <c r="H126" s="37"/>
      <c r="I126" s="31" t="s">
        <v>32</v>
      </c>
      <c r="J126" s="35" t="str">
        <f>E24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47"/>
      <c r="B128" s="148"/>
      <c r="C128" s="149" t="s">
        <v>151</v>
      </c>
      <c r="D128" s="150" t="s">
        <v>59</v>
      </c>
      <c r="E128" s="150" t="s">
        <v>55</v>
      </c>
      <c r="F128" s="150" t="s">
        <v>56</v>
      </c>
      <c r="G128" s="150" t="s">
        <v>152</v>
      </c>
      <c r="H128" s="150" t="s">
        <v>153</v>
      </c>
      <c r="I128" s="150" t="s">
        <v>154</v>
      </c>
      <c r="J128" s="151" t="s">
        <v>137</v>
      </c>
      <c r="K128" s="152" t="s">
        <v>155</v>
      </c>
      <c r="L128" s="153"/>
      <c r="M128" s="85" t="s">
        <v>1</v>
      </c>
      <c r="N128" s="86" t="s">
        <v>38</v>
      </c>
      <c r="O128" s="86" t="s">
        <v>156</v>
      </c>
      <c r="P128" s="86" t="s">
        <v>157</v>
      </c>
      <c r="Q128" s="86" t="s">
        <v>158</v>
      </c>
      <c r="R128" s="86" t="s">
        <v>159</v>
      </c>
      <c r="S128" s="86" t="s">
        <v>160</v>
      </c>
      <c r="T128" s="87" t="s">
        <v>161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  <row r="129" s="2" customFormat="1" ht="22.8" customHeight="1">
      <c r="A129" s="37"/>
      <c r="B129" s="38"/>
      <c r="C129" s="92" t="s">
        <v>138</v>
      </c>
      <c r="D129" s="37"/>
      <c r="E129" s="37"/>
      <c r="F129" s="37"/>
      <c r="G129" s="37"/>
      <c r="H129" s="37"/>
      <c r="I129" s="37"/>
      <c r="J129" s="154">
        <f>BK129</f>
        <v>0</v>
      </c>
      <c r="K129" s="37"/>
      <c r="L129" s="38"/>
      <c r="M129" s="88"/>
      <c r="N129" s="72"/>
      <c r="O129" s="89"/>
      <c r="P129" s="155">
        <f>P130+P162+P236</f>
        <v>0</v>
      </c>
      <c r="Q129" s="89"/>
      <c r="R129" s="155">
        <f>R130+R162+R236</f>
        <v>0.95524797999999989</v>
      </c>
      <c r="S129" s="89"/>
      <c r="T129" s="156">
        <f>T130+T162+T236</f>
        <v>0.27034000000000002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73</v>
      </c>
      <c r="AU129" s="18" t="s">
        <v>139</v>
      </c>
      <c r="BK129" s="157">
        <f>BK130+BK162+BK236</f>
        <v>0</v>
      </c>
    </row>
    <row r="130" s="12" customFormat="1" ht="25.92" customHeight="1">
      <c r="A130" s="12"/>
      <c r="B130" s="158"/>
      <c r="C130" s="12"/>
      <c r="D130" s="159" t="s">
        <v>73</v>
      </c>
      <c r="E130" s="160" t="s">
        <v>162</v>
      </c>
      <c r="F130" s="160" t="s">
        <v>163</v>
      </c>
      <c r="G130" s="12"/>
      <c r="H130" s="12"/>
      <c r="I130" s="161"/>
      <c r="J130" s="162">
        <f>BK130</f>
        <v>0</v>
      </c>
      <c r="K130" s="12"/>
      <c r="L130" s="158"/>
      <c r="M130" s="163"/>
      <c r="N130" s="164"/>
      <c r="O130" s="164"/>
      <c r="P130" s="165">
        <f>P131+P143+P160</f>
        <v>0</v>
      </c>
      <c r="Q130" s="164"/>
      <c r="R130" s="165">
        <f>R131+R143+R160</f>
        <v>0.44434311999999998</v>
      </c>
      <c r="S130" s="164"/>
      <c r="T130" s="166">
        <f>T131+T143+T160</f>
        <v>0.21828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82</v>
      </c>
      <c r="AT130" s="167" t="s">
        <v>73</v>
      </c>
      <c r="AU130" s="167" t="s">
        <v>74</v>
      </c>
      <c r="AY130" s="159" t="s">
        <v>164</v>
      </c>
      <c r="BK130" s="168">
        <f>BK131+BK143+BK160</f>
        <v>0</v>
      </c>
    </row>
    <row r="131" s="12" customFormat="1" ht="22.8" customHeight="1">
      <c r="A131" s="12"/>
      <c r="B131" s="158"/>
      <c r="C131" s="12"/>
      <c r="D131" s="159" t="s">
        <v>73</v>
      </c>
      <c r="E131" s="169" t="s">
        <v>165</v>
      </c>
      <c r="F131" s="169" t="s">
        <v>166</v>
      </c>
      <c r="G131" s="12"/>
      <c r="H131" s="12"/>
      <c r="I131" s="161"/>
      <c r="J131" s="170">
        <f>BK131</f>
        <v>0</v>
      </c>
      <c r="K131" s="12"/>
      <c r="L131" s="158"/>
      <c r="M131" s="163"/>
      <c r="N131" s="164"/>
      <c r="O131" s="164"/>
      <c r="P131" s="165">
        <f>SUM(P132:P142)</f>
        <v>0</v>
      </c>
      <c r="Q131" s="164"/>
      <c r="R131" s="165">
        <f>SUM(R132:R142)</f>
        <v>0.44434311999999998</v>
      </c>
      <c r="S131" s="164"/>
      <c r="T131" s="166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82</v>
      </c>
      <c r="AT131" s="167" t="s">
        <v>73</v>
      </c>
      <c r="AU131" s="167" t="s">
        <v>82</v>
      </c>
      <c r="AY131" s="159" t="s">
        <v>164</v>
      </c>
      <c r="BK131" s="168">
        <f>SUM(BK132:BK142)</f>
        <v>0</v>
      </c>
    </row>
    <row r="132" s="2" customFormat="1" ht="37.8" customHeight="1">
      <c r="A132" s="37"/>
      <c r="B132" s="171"/>
      <c r="C132" s="172" t="s">
        <v>82</v>
      </c>
      <c r="D132" s="172" t="s">
        <v>167</v>
      </c>
      <c r="E132" s="173" t="s">
        <v>168</v>
      </c>
      <c r="F132" s="174" t="s">
        <v>169</v>
      </c>
      <c r="G132" s="175" t="s">
        <v>170</v>
      </c>
      <c r="H132" s="176">
        <v>72.622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40</v>
      </c>
      <c r="O132" s="76"/>
      <c r="P132" s="182">
        <f>O132*H132</f>
        <v>0</v>
      </c>
      <c r="Q132" s="182">
        <v>0.00247</v>
      </c>
      <c r="R132" s="182">
        <f>Q132*H132</f>
        <v>0.17937634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171</v>
      </c>
      <c r="AT132" s="184" t="s">
        <v>167</v>
      </c>
      <c r="AU132" s="184" t="s">
        <v>172</v>
      </c>
      <c r="AY132" s="18" t="s">
        <v>164</v>
      </c>
      <c r="BE132" s="185">
        <f>IF(N132="základná",J132,0)</f>
        <v>0</v>
      </c>
      <c r="BF132" s="185">
        <f>IF(N132="znížená",J132,0)</f>
        <v>0</v>
      </c>
      <c r="BG132" s="185">
        <f>IF(N132="zákl. prenesená",J132,0)</f>
        <v>0</v>
      </c>
      <c r="BH132" s="185">
        <f>IF(N132="zníž. prenesená",J132,0)</f>
        <v>0</v>
      </c>
      <c r="BI132" s="185">
        <f>IF(N132="nulová",J132,0)</f>
        <v>0</v>
      </c>
      <c r="BJ132" s="18" t="s">
        <v>172</v>
      </c>
      <c r="BK132" s="185">
        <f>ROUND(I132*H132,2)</f>
        <v>0</v>
      </c>
      <c r="BL132" s="18" t="s">
        <v>171</v>
      </c>
      <c r="BM132" s="184" t="s">
        <v>173</v>
      </c>
    </row>
    <row r="133" s="13" customFormat="1">
      <c r="A133" s="13"/>
      <c r="B133" s="186"/>
      <c r="C133" s="13"/>
      <c r="D133" s="187" t="s">
        <v>174</v>
      </c>
      <c r="E133" s="188" t="s">
        <v>1</v>
      </c>
      <c r="F133" s="189" t="s">
        <v>468</v>
      </c>
      <c r="G133" s="13"/>
      <c r="H133" s="190">
        <v>72.622</v>
      </c>
      <c r="I133" s="191"/>
      <c r="J133" s="13"/>
      <c r="K133" s="13"/>
      <c r="L133" s="186"/>
      <c r="M133" s="192"/>
      <c r="N133" s="193"/>
      <c r="O133" s="193"/>
      <c r="P133" s="193"/>
      <c r="Q133" s="193"/>
      <c r="R133" s="193"/>
      <c r="S133" s="193"/>
      <c r="T133" s="19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8" t="s">
        <v>174</v>
      </c>
      <c r="AU133" s="188" t="s">
        <v>172</v>
      </c>
      <c r="AV133" s="13" t="s">
        <v>172</v>
      </c>
      <c r="AW133" s="13" t="s">
        <v>30</v>
      </c>
      <c r="AX133" s="13" t="s">
        <v>74</v>
      </c>
      <c r="AY133" s="188" t="s">
        <v>164</v>
      </c>
    </row>
    <row r="134" s="14" customFormat="1">
      <c r="A134" s="14"/>
      <c r="B134" s="195"/>
      <c r="C134" s="14"/>
      <c r="D134" s="187" t="s">
        <v>174</v>
      </c>
      <c r="E134" s="196" t="s">
        <v>1</v>
      </c>
      <c r="F134" s="197" t="s">
        <v>176</v>
      </c>
      <c r="G134" s="14"/>
      <c r="H134" s="198">
        <v>72.622</v>
      </c>
      <c r="I134" s="199"/>
      <c r="J134" s="14"/>
      <c r="K134" s="14"/>
      <c r="L134" s="195"/>
      <c r="M134" s="200"/>
      <c r="N134" s="201"/>
      <c r="O134" s="201"/>
      <c r="P134" s="201"/>
      <c r="Q134" s="201"/>
      <c r="R134" s="201"/>
      <c r="S134" s="201"/>
      <c r="T134" s="20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6" t="s">
        <v>174</v>
      </c>
      <c r="AU134" s="196" t="s">
        <v>172</v>
      </c>
      <c r="AV134" s="14" t="s">
        <v>177</v>
      </c>
      <c r="AW134" s="14" t="s">
        <v>30</v>
      </c>
      <c r="AX134" s="14" t="s">
        <v>74</v>
      </c>
      <c r="AY134" s="196" t="s">
        <v>164</v>
      </c>
    </row>
    <row r="135" s="15" customFormat="1">
      <c r="A135" s="15"/>
      <c r="B135" s="203"/>
      <c r="C135" s="15"/>
      <c r="D135" s="187" t="s">
        <v>174</v>
      </c>
      <c r="E135" s="204" t="s">
        <v>1</v>
      </c>
      <c r="F135" s="205" t="s">
        <v>178</v>
      </c>
      <c r="G135" s="15"/>
      <c r="H135" s="206">
        <v>72.622</v>
      </c>
      <c r="I135" s="207"/>
      <c r="J135" s="15"/>
      <c r="K135" s="15"/>
      <c r="L135" s="203"/>
      <c r="M135" s="208"/>
      <c r="N135" s="209"/>
      <c r="O135" s="209"/>
      <c r="P135" s="209"/>
      <c r="Q135" s="209"/>
      <c r="R135" s="209"/>
      <c r="S135" s="209"/>
      <c r="T135" s="21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04" t="s">
        <v>174</v>
      </c>
      <c r="AU135" s="204" t="s">
        <v>172</v>
      </c>
      <c r="AV135" s="15" t="s">
        <v>171</v>
      </c>
      <c r="AW135" s="15" t="s">
        <v>30</v>
      </c>
      <c r="AX135" s="15" t="s">
        <v>82</v>
      </c>
      <c r="AY135" s="204" t="s">
        <v>164</v>
      </c>
    </row>
    <row r="136" s="2" customFormat="1" ht="24.15" customHeight="1">
      <c r="A136" s="37"/>
      <c r="B136" s="171"/>
      <c r="C136" s="172" t="s">
        <v>172</v>
      </c>
      <c r="D136" s="172" t="s">
        <v>167</v>
      </c>
      <c r="E136" s="173" t="s">
        <v>179</v>
      </c>
      <c r="F136" s="174" t="s">
        <v>180</v>
      </c>
      <c r="G136" s="175" t="s">
        <v>170</v>
      </c>
      <c r="H136" s="176">
        <v>107.274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40</v>
      </c>
      <c r="O136" s="76"/>
      <c r="P136" s="182">
        <f>O136*H136</f>
        <v>0</v>
      </c>
      <c r="Q136" s="182">
        <v>0.00247</v>
      </c>
      <c r="R136" s="182">
        <f>Q136*H136</f>
        <v>0.26496678000000001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171</v>
      </c>
      <c r="AT136" s="184" t="s">
        <v>167</v>
      </c>
      <c r="AU136" s="184" t="s">
        <v>172</v>
      </c>
      <c r="AY136" s="18" t="s">
        <v>164</v>
      </c>
      <c r="BE136" s="185">
        <f>IF(N136="základná",J136,0)</f>
        <v>0</v>
      </c>
      <c r="BF136" s="185">
        <f>IF(N136="znížená",J136,0)</f>
        <v>0</v>
      </c>
      <c r="BG136" s="185">
        <f>IF(N136="zákl. prenesená",J136,0)</f>
        <v>0</v>
      </c>
      <c r="BH136" s="185">
        <f>IF(N136="zníž. prenesená",J136,0)</f>
        <v>0</v>
      </c>
      <c r="BI136" s="185">
        <f>IF(N136="nulová",J136,0)</f>
        <v>0</v>
      </c>
      <c r="BJ136" s="18" t="s">
        <v>172</v>
      </c>
      <c r="BK136" s="185">
        <f>ROUND(I136*H136,2)</f>
        <v>0</v>
      </c>
      <c r="BL136" s="18" t="s">
        <v>171</v>
      </c>
      <c r="BM136" s="184" t="s">
        <v>181</v>
      </c>
    </row>
    <row r="137" s="13" customFormat="1">
      <c r="A137" s="13"/>
      <c r="B137" s="186"/>
      <c r="C137" s="13"/>
      <c r="D137" s="187" t="s">
        <v>174</v>
      </c>
      <c r="E137" s="188" t="s">
        <v>1</v>
      </c>
      <c r="F137" s="189" t="s">
        <v>469</v>
      </c>
      <c r="G137" s="13"/>
      <c r="H137" s="190">
        <v>119.31100000000001</v>
      </c>
      <c r="I137" s="191"/>
      <c r="J137" s="13"/>
      <c r="K137" s="13"/>
      <c r="L137" s="186"/>
      <c r="M137" s="192"/>
      <c r="N137" s="193"/>
      <c r="O137" s="193"/>
      <c r="P137" s="193"/>
      <c r="Q137" s="193"/>
      <c r="R137" s="193"/>
      <c r="S137" s="193"/>
      <c r="T137" s="19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8" t="s">
        <v>174</v>
      </c>
      <c r="AU137" s="188" t="s">
        <v>172</v>
      </c>
      <c r="AV137" s="13" t="s">
        <v>172</v>
      </c>
      <c r="AW137" s="13" t="s">
        <v>30</v>
      </c>
      <c r="AX137" s="13" t="s">
        <v>74</v>
      </c>
      <c r="AY137" s="188" t="s">
        <v>164</v>
      </c>
    </row>
    <row r="138" s="13" customFormat="1">
      <c r="A138" s="13"/>
      <c r="B138" s="186"/>
      <c r="C138" s="13"/>
      <c r="D138" s="187" t="s">
        <v>174</v>
      </c>
      <c r="E138" s="188" t="s">
        <v>1</v>
      </c>
      <c r="F138" s="189" t="s">
        <v>183</v>
      </c>
      <c r="G138" s="13"/>
      <c r="H138" s="190">
        <v>-19.213000000000001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174</v>
      </c>
      <c r="AU138" s="188" t="s">
        <v>172</v>
      </c>
      <c r="AV138" s="13" t="s">
        <v>172</v>
      </c>
      <c r="AW138" s="13" t="s">
        <v>30</v>
      </c>
      <c r="AX138" s="13" t="s">
        <v>74</v>
      </c>
      <c r="AY138" s="188" t="s">
        <v>164</v>
      </c>
    </row>
    <row r="139" s="13" customFormat="1">
      <c r="A139" s="13"/>
      <c r="B139" s="186"/>
      <c r="C139" s="13"/>
      <c r="D139" s="187" t="s">
        <v>174</v>
      </c>
      <c r="E139" s="188" t="s">
        <v>1</v>
      </c>
      <c r="F139" s="189" t="s">
        <v>184</v>
      </c>
      <c r="G139" s="13"/>
      <c r="H139" s="190">
        <v>-1.845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174</v>
      </c>
      <c r="AU139" s="188" t="s">
        <v>172</v>
      </c>
      <c r="AV139" s="13" t="s">
        <v>172</v>
      </c>
      <c r="AW139" s="13" t="s">
        <v>30</v>
      </c>
      <c r="AX139" s="13" t="s">
        <v>74</v>
      </c>
      <c r="AY139" s="188" t="s">
        <v>164</v>
      </c>
    </row>
    <row r="140" s="13" customFormat="1">
      <c r="A140" s="13"/>
      <c r="B140" s="186"/>
      <c r="C140" s="13"/>
      <c r="D140" s="187" t="s">
        <v>174</v>
      </c>
      <c r="E140" s="188" t="s">
        <v>1</v>
      </c>
      <c r="F140" s="189" t="s">
        <v>185</v>
      </c>
      <c r="G140" s="13"/>
      <c r="H140" s="190">
        <v>9.0210000000000008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174</v>
      </c>
      <c r="AU140" s="188" t="s">
        <v>172</v>
      </c>
      <c r="AV140" s="13" t="s">
        <v>172</v>
      </c>
      <c r="AW140" s="13" t="s">
        <v>30</v>
      </c>
      <c r="AX140" s="13" t="s">
        <v>74</v>
      </c>
      <c r="AY140" s="188" t="s">
        <v>164</v>
      </c>
    </row>
    <row r="141" s="14" customFormat="1">
      <c r="A141" s="14"/>
      <c r="B141" s="195"/>
      <c r="C141" s="14"/>
      <c r="D141" s="187" t="s">
        <v>174</v>
      </c>
      <c r="E141" s="196" t="s">
        <v>1</v>
      </c>
      <c r="F141" s="197" t="s">
        <v>176</v>
      </c>
      <c r="G141" s="14"/>
      <c r="H141" s="198">
        <v>107.27400000000002</v>
      </c>
      <c r="I141" s="199"/>
      <c r="J141" s="14"/>
      <c r="K141" s="14"/>
      <c r="L141" s="195"/>
      <c r="M141" s="200"/>
      <c r="N141" s="201"/>
      <c r="O141" s="201"/>
      <c r="P141" s="201"/>
      <c r="Q141" s="201"/>
      <c r="R141" s="201"/>
      <c r="S141" s="201"/>
      <c r="T141" s="20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6" t="s">
        <v>174</v>
      </c>
      <c r="AU141" s="196" t="s">
        <v>172</v>
      </c>
      <c r="AV141" s="14" t="s">
        <v>177</v>
      </c>
      <c r="AW141" s="14" t="s">
        <v>30</v>
      </c>
      <c r="AX141" s="14" t="s">
        <v>74</v>
      </c>
      <c r="AY141" s="196" t="s">
        <v>164</v>
      </c>
    </row>
    <row r="142" s="15" customFormat="1">
      <c r="A142" s="15"/>
      <c r="B142" s="203"/>
      <c r="C142" s="15"/>
      <c r="D142" s="187" t="s">
        <v>174</v>
      </c>
      <c r="E142" s="204" t="s">
        <v>1</v>
      </c>
      <c r="F142" s="205" t="s">
        <v>178</v>
      </c>
      <c r="G142" s="15"/>
      <c r="H142" s="206">
        <v>107.27400000000002</v>
      </c>
      <c r="I142" s="207"/>
      <c r="J142" s="15"/>
      <c r="K142" s="15"/>
      <c r="L142" s="203"/>
      <c r="M142" s="208"/>
      <c r="N142" s="209"/>
      <c r="O142" s="209"/>
      <c r="P142" s="209"/>
      <c r="Q142" s="209"/>
      <c r="R142" s="209"/>
      <c r="S142" s="209"/>
      <c r="T142" s="210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04" t="s">
        <v>174</v>
      </c>
      <c r="AU142" s="204" t="s">
        <v>172</v>
      </c>
      <c r="AV142" s="15" t="s">
        <v>171</v>
      </c>
      <c r="AW142" s="15" t="s">
        <v>30</v>
      </c>
      <c r="AX142" s="15" t="s">
        <v>82</v>
      </c>
      <c r="AY142" s="204" t="s">
        <v>164</v>
      </c>
    </row>
    <row r="143" s="12" customFormat="1" ht="22.8" customHeight="1">
      <c r="A143" s="12"/>
      <c r="B143" s="158"/>
      <c r="C143" s="12"/>
      <c r="D143" s="159" t="s">
        <v>73</v>
      </c>
      <c r="E143" s="169" t="s">
        <v>186</v>
      </c>
      <c r="F143" s="169" t="s">
        <v>187</v>
      </c>
      <c r="G143" s="12"/>
      <c r="H143" s="12"/>
      <c r="I143" s="161"/>
      <c r="J143" s="170">
        <f>BK143</f>
        <v>0</v>
      </c>
      <c r="K143" s="12"/>
      <c r="L143" s="158"/>
      <c r="M143" s="163"/>
      <c r="N143" s="164"/>
      <c r="O143" s="164"/>
      <c r="P143" s="165">
        <f>SUM(P144:P159)</f>
        <v>0</v>
      </c>
      <c r="Q143" s="164"/>
      <c r="R143" s="165">
        <f>SUM(R144:R159)</f>
        <v>0</v>
      </c>
      <c r="S143" s="164"/>
      <c r="T143" s="166">
        <f>SUM(T144:T159)</f>
        <v>0.21828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9" t="s">
        <v>82</v>
      </c>
      <c r="AT143" s="167" t="s">
        <v>73</v>
      </c>
      <c r="AU143" s="167" t="s">
        <v>82</v>
      </c>
      <c r="AY143" s="159" t="s">
        <v>164</v>
      </c>
      <c r="BK143" s="168">
        <f>SUM(BK144:BK159)</f>
        <v>0</v>
      </c>
    </row>
    <row r="144" s="2" customFormat="1" ht="37.8" customHeight="1">
      <c r="A144" s="37"/>
      <c r="B144" s="171"/>
      <c r="C144" s="172" t="s">
        <v>177</v>
      </c>
      <c r="D144" s="172" t="s">
        <v>167</v>
      </c>
      <c r="E144" s="173" t="s">
        <v>188</v>
      </c>
      <c r="F144" s="174" t="s">
        <v>189</v>
      </c>
      <c r="G144" s="175" t="s">
        <v>170</v>
      </c>
      <c r="H144" s="176">
        <v>3.21</v>
      </c>
      <c r="I144" s="177"/>
      <c r="J144" s="178">
        <f>ROUND(I144*H144,2)</f>
        <v>0</v>
      </c>
      <c r="K144" s="179"/>
      <c r="L144" s="38"/>
      <c r="M144" s="180" t="s">
        <v>1</v>
      </c>
      <c r="N144" s="181" t="s">
        <v>40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0.068000000000000005</v>
      </c>
      <c r="T144" s="183">
        <f>S144*H144</f>
        <v>0.21828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171</v>
      </c>
      <c r="AT144" s="184" t="s">
        <v>167</v>
      </c>
      <c r="AU144" s="184" t="s">
        <v>172</v>
      </c>
      <c r="AY144" s="18" t="s">
        <v>164</v>
      </c>
      <c r="BE144" s="185">
        <f>IF(N144="základná",J144,0)</f>
        <v>0</v>
      </c>
      <c r="BF144" s="185">
        <f>IF(N144="znížená",J144,0)</f>
        <v>0</v>
      </c>
      <c r="BG144" s="185">
        <f>IF(N144="zákl. prenesená",J144,0)</f>
        <v>0</v>
      </c>
      <c r="BH144" s="185">
        <f>IF(N144="zníž. prenesená",J144,0)</f>
        <v>0</v>
      </c>
      <c r="BI144" s="185">
        <f>IF(N144="nulová",J144,0)</f>
        <v>0</v>
      </c>
      <c r="BJ144" s="18" t="s">
        <v>172</v>
      </c>
      <c r="BK144" s="185">
        <f>ROUND(I144*H144,2)</f>
        <v>0</v>
      </c>
      <c r="BL144" s="18" t="s">
        <v>171</v>
      </c>
      <c r="BM144" s="184" t="s">
        <v>190</v>
      </c>
    </row>
    <row r="145" s="13" customFormat="1">
      <c r="A145" s="13"/>
      <c r="B145" s="186"/>
      <c r="C145" s="13"/>
      <c r="D145" s="187" t="s">
        <v>174</v>
      </c>
      <c r="E145" s="188" t="s">
        <v>1</v>
      </c>
      <c r="F145" s="189" t="s">
        <v>470</v>
      </c>
      <c r="G145" s="13"/>
      <c r="H145" s="190">
        <v>3.21</v>
      </c>
      <c r="I145" s="191"/>
      <c r="J145" s="13"/>
      <c r="K145" s="13"/>
      <c r="L145" s="186"/>
      <c r="M145" s="192"/>
      <c r="N145" s="193"/>
      <c r="O145" s="193"/>
      <c r="P145" s="193"/>
      <c r="Q145" s="193"/>
      <c r="R145" s="193"/>
      <c r="S145" s="193"/>
      <c r="T145" s="19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8" t="s">
        <v>174</v>
      </c>
      <c r="AU145" s="188" t="s">
        <v>172</v>
      </c>
      <c r="AV145" s="13" t="s">
        <v>172</v>
      </c>
      <c r="AW145" s="13" t="s">
        <v>30</v>
      </c>
      <c r="AX145" s="13" t="s">
        <v>74</v>
      </c>
      <c r="AY145" s="188" t="s">
        <v>164</v>
      </c>
    </row>
    <row r="146" s="14" customFormat="1">
      <c r="A146" s="14"/>
      <c r="B146" s="195"/>
      <c r="C146" s="14"/>
      <c r="D146" s="187" t="s">
        <v>174</v>
      </c>
      <c r="E146" s="196" t="s">
        <v>1</v>
      </c>
      <c r="F146" s="197" t="s">
        <v>176</v>
      </c>
      <c r="G146" s="14"/>
      <c r="H146" s="198">
        <v>3.21</v>
      </c>
      <c r="I146" s="199"/>
      <c r="J146" s="14"/>
      <c r="K146" s="14"/>
      <c r="L146" s="195"/>
      <c r="M146" s="200"/>
      <c r="N146" s="201"/>
      <c r="O146" s="201"/>
      <c r="P146" s="201"/>
      <c r="Q146" s="201"/>
      <c r="R146" s="201"/>
      <c r="S146" s="201"/>
      <c r="T146" s="20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6" t="s">
        <v>174</v>
      </c>
      <c r="AU146" s="196" t="s">
        <v>172</v>
      </c>
      <c r="AV146" s="14" t="s">
        <v>177</v>
      </c>
      <c r="AW146" s="14" t="s">
        <v>30</v>
      </c>
      <c r="AX146" s="14" t="s">
        <v>74</v>
      </c>
      <c r="AY146" s="196" t="s">
        <v>164</v>
      </c>
    </row>
    <row r="147" s="15" customFormat="1">
      <c r="A147" s="15"/>
      <c r="B147" s="203"/>
      <c r="C147" s="15"/>
      <c r="D147" s="187" t="s">
        <v>174</v>
      </c>
      <c r="E147" s="204" t="s">
        <v>1</v>
      </c>
      <c r="F147" s="205" t="s">
        <v>178</v>
      </c>
      <c r="G147" s="15"/>
      <c r="H147" s="206">
        <v>3.21</v>
      </c>
      <c r="I147" s="207"/>
      <c r="J147" s="15"/>
      <c r="K147" s="15"/>
      <c r="L147" s="203"/>
      <c r="M147" s="208"/>
      <c r="N147" s="209"/>
      <c r="O147" s="209"/>
      <c r="P147" s="209"/>
      <c r="Q147" s="209"/>
      <c r="R147" s="209"/>
      <c r="S147" s="209"/>
      <c r="T147" s="21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04" t="s">
        <v>174</v>
      </c>
      <c r="AU147" s="204" t="s">
        <v>172</v>
      </c>
      <c r="AV147" s="15" t="s">
        <v>171</v>
      </c>
      <c r="AW147" s="15" t="s">
        <v>30</v>
      </c>
      <c r="AX147" s="15" t="s">
        <v>82</v>
      </c>
      <c r="AY147" s="204" t="s">
        <v>164</v>
      </c>
    </row>
    <row r="148" s="2" customFormat="1" ht="24.15" customHeight="1">
      <c r="A148" s="37"/>
      <c r="B148" s="171"/>
      <c r="C148" s="172" t="s">
        <v>171</v>
      </c>
      <c r="D148" s="172" t="s">
        <v>167</v>
      </c>
      <c r="E148" s="173" t="s">
        <v>192</v>
      </c>
      <c r="F148" s="174" t="s">
        <v>193</v>
      </c>
      <c r="G148" s="175" t="s">
        <v>194</v>
      </c>
      <c r="H148" s="176">
        <v>0.23999999999999999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40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171</v>
      </c>
      <c r="AT148" s="184" t="s">
        <v>167</v>
      </c>
      <c r="AU148" s="184" t="s">
        <v>172</v>
      </c>
      <c r="AY148" s="18" t="s">
        <v>164</v>
      </c>
      <c r="BE148" s="185">
        <f>IF(N148="základná",J148,0)</f>
        <v>0</v>
      </c>
      <c r="BF148" s="185">
        <f>IF(N148="znížená",J148,0)</f>
        <v>0</v>
      </c>
      <c r="BG148" s="185">
        <f>IF(N148="zákl. prenesená",J148,0)</f>
        <v>0</v>
      </c>
      <c r="BH148" s="185">
        <f>IF(N148="zníž. prenesená",J148,0)</f>
        <v>0</v>
      </c>
      <c r="BI148" s="185">
        <f>IF(N148="nulová",J148,0)</f>
        <v>0</v>
      </c>
      <c r="BJ148" s="18" t="s">
        <v>172</v>
      </c>
      <c r="BK148" s="185">
        <f>ROUND(I148*H148,2)</f>
        <v>0</v>
      </c>
      <c r="BL148" s="18" t="s">
        <v>171</v>
      </c>
      <c r="BM148" s="184" t="s">
        <v>195</v>
      </c>
    </row>
    <row r="149" s="2" customFormat="1" ht="24.15" customHeight="1">
      <c r="A149" s="37"/>
      <c r="B149" s="171"/>
      <c r="C149" s="172" t="s">
        <v>196</v>
      </c>
      <c r="D149" s="172" t="s">
        <v>167</v>
      </c>
      <c r="E149" s="173" t="s">
        <v>197</v>
      </c>
      <c r="F149" s="174" t="s">
        <v>198</v>
      </c>
      <c r="G149" s="175" t="s">
        <v>194</v>
      </c>
      <c r="H149" s="176">
        <v>0.23999999999999999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40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171</v>
      </c>
      <c r="AT149" s="184" t="s">
        <v>167</v>
      </c>
      <c r="AU149" s="184" t="s">
        <v>172</v>
      </c>
      <c r="AY149" s="18" t="s">
        <v>164</v>
      </c>
      <c r="BE149" s="185">
        <f>IF(N149="základná",J149,0)</f>
        <v>0</v>
      </c>
      <c r="BF149" s="185">
        <f>IF(N149="znížená",J149,0)</f>
        <v>0</v>
      </c>
      <c r="BG149" s="185">
        <f>IF(N149="zákl. prenesená",J149,0)</f>
        <v>0</v>
      </c>
      <c r="BH149" s="185">
        <f>IF(N149="zníž. prenesená",J149,0)</f>
        <v>0</v>
      </c>
      <c r="BI149" s="185">
        <f>IF(N149="nulová",J149,0)</f>
        <v>0</v>
      </c>
      <c r="BJ149" s="18" t="s">
        <v>172</v>
      </c>
      <c r="BK149" s="185">
        <f>ROUND(I149*H149,2)</f>
        <v>0</v>
      </c>
      <c r="BL149" s="18" t="s">
        <v>171</v>
      </c>
      <c r="BM149" s="184" t="s">
        <v>199</v>
      </c>
    </row>
    <row r="150" s="2" customFormat="1" ht="14.4" customHeight="1">
      <c r="A150" s="37"/>
      <c r="B150" s="171"/>
      <c r="C150" s="172" t="s">
        <v>165</v>
      </c>
      <c r="D150" s="172" t="s">
        <v>167</v>
      </c>
      <c r="E150" s="173" t="s">
        <v>200</v>
      </c>
      <c r="F150" s="174" t="s">
        <v>201</v>
      </c>
      <c r="G150" s="175" t="s">
        <v>194</v>
      </c>
      <c r="H150" s="176">
        <v>0.23999999999999999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40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171</v>
      </c>
      <c r="AT150" s="184" t="s">
        <v>167</v>
      </c>
      <c r="AU150" s="184" t="s">
        <v>172</v>
      </c>
      <c r="AY150" s="18" t="s">
        <v>164</v>
      </c>
      <c r="BE150" s="185">
        <f>IF(N150="základná",J150,0)</f>
        <v>0</v>
      </c>
      <c r="BF150" s="185">
        <f>IF(N150="znížená",J150,0)</f>
        <v>0</v>
      </c>
      <c r="BG150" s="185">
        <f>IF(N150="zákl. prenesená",J150,0)</f>
        <v>0</v>
      </c>
      <c r="BH150" s="185">
        <f>IF(N150="zníž. prenesená",J150,0)</f>
        <v>0</v>
      </c>
      <c r="BI150" s="185">
        <f>IF(N150="nulová",J150,0)</f>
        <v>0</v>
      </c>
      <c r="BJ150" s="18" t="s">
        <v>172</v>
      </c>
      <c r="BK150" s="185">
        <f>ROUND(I150*H150,2)</f>
        <v>0</v>
      </c>
      <c r="BL150" s="18" t="s">
        <v>171</v>
      </c>
      <c r="BM150" s="184" t="s">
        <v>202</v>
      </c>
    </row>
    <row r="151" s="2" customFormat="1" ht="14.4" customHeight="1">
      <c r="A151" s="37"/>
      <c r="B151" s="171"/>
      <c r="C151" s="172" t="s">
        <v>203</v>
      </c>
      <c r="D151" s="172" t="s">
        <v>167</v>
      </c>
      <c r="E151" s="173" t="s">
        <v>204</v>
      </c>
      <c r="F151" s="174" t="s">
        <v>205</v>
      </c>
      <c r="G151" s="175" t="s">
        <v>194</v>
      </c>
      <c r="H151" s="176">
        <v>0.23999999999999999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40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171</v>
      </c>
      <c r="AT151" s="184" t="s">
        <v>167</v>
      </c>
      <c r="AU151" s="184" t="s">
        <v>172</v>
      </c>
      <c r="AY151" s="18" t="s">
        <v>164</v>
      </c>
      <c r="BE151" s="185">
        <f>IF(N151="základná",J151,0)</f>
        <v>0</v>
      </c>
      <c r="BF151" s="185">
        <f>IF(N151="znížená",J151,0)</f>
        <v>0</v>
      </c>
      <c r="BG151" s="185">
        <f>IF(N151="zákl. prenesená",J151,0)</f>
        <v>0</v>
      </c>
      <c r="BH151" s="185">
        <f>IF(N151="zníž. prenesená",J151,0)</f>
        <v>0</v>
      </c>
      <c r="BI151" s="185">
        <f>IF(N151="nulová",J151,0)</f>
        <v>0</v>
      </c>
      <c r="BJ151" s="18" t="s">
        <v>172</v>
      </c>
      <c r="BK151" s="185">
        <f>ROUND(I151*H151,2)</f>
        <v>0</v>
      </c>
      <c r="BL151" s="18" t="s">
        <v>171</v>
      </c>
      <c r="BM151" s="184" t="s">
        <v>206</v>
      </c>
    </row>
    <row r="152" s="2" customFormat="1" ht="14.4" customHeight="1">
      <c r="A152" s="37"/>
      <c r="B152" s="171"/>
      <c r="C152" s="172" t="s">
        <v>207</v>
      </c>
      <c r="D152" s="172" t="s">
        <v>167</v>
      </c>
      <c r="E152" s="173" t="s">
        <v>208</v>
      </c>
      <c r="F152" s="174" t="s">
        <v>209</v>
      </c>
      <c r="G152" s="175" t="s">
        <v>194</v>
      </c>
      <c r="H152" s="176">
        <v>0.23999999999999999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40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171</v>
      </c>
      <c r="AT152" s="184" t="s">
        <v>167</v>
      </c>
      <c r="AU152" s="184" t="s">
        <v>172</v>
      </c>
      <c r="AY152" s="18" t="s">
        <v>164</v>
      </c>
      <c r="BE152" s="185">
        <f>IF(N152="základná",J152,0)</f>
        <v>0</v>
      </c>
      <c r="BF152" s="185">
        <f>IF(N152="znížená",J152,0)</f>
        <v>0</v>
      </c>
      <c r="BG152" s="185">
        <f>IF(N152="zákl. prenesená",J152,0)</f>
        <v>0</v>
      </c>
      <c r="BH152" s="185">
        <f>IF(N152="zníž. prenesená",J152,0)</f>
        <v>0</v>
      </c>
      <c r="BI152" s="185">
        <f>IF(N152="nulová",J152,0)</f>
        <v>0</v>
      </c>
      <c r="BJ152" s="18" t="s">
        <v>172</v>
      </c>
      <c r="BK152" s="185">
        <f>ROUND(I152*H152,2)</f>
        <v>0</v>
      </c>
      <c r="BL152" s="18" t="s">
        <v>171</v>
      </c>
      <c r="BM152" s="184" t="s">
        <v>210</v>
      </c>
    </row>
    <row r="153" s="2" customFormat="1" ht="24.15" customHeight="1">
      <c r="A153" s="37"/>
      <c r="B153" s="171"/>
      <c r="C153" s="172" t="s">
        <v>186</v>
      </c>
      <c r="D153" s="172" t="s">
        <v>167</v>
      </c>
      <c r="E153" s="173" t="s">
        <v>211</v>
      </c>
      <c r="F153" s="174" t="s">
        <v>212</v>
      </c>
      <c r="G153" s="175" t="s">
        <v>194</v>
      </c>
      <c r="H153" s="176">
        <v>4.5599999999999996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40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171</v>
      </c>
      <c r="AT153" s="184" t="s">
        <v>167</v>
      </c>
      <c r="AU153" s="184" t="s">
        <v>172</v>
      </c>
      <c r="AY153" s="18" t="s">
        <v>164</v>
      </c>
      <c r="BE153" s="185">
        <f>IF(N153="základná",J153,0)</f>
        <v>0</v>
      </c>
      <c r="BF153" s="185">
        <f>IF(N153="znížená",J153,0)</f>
        <v>0</v>
      </c>
      <c r="BG153" s="185">
        <f>IF(N153="zákl. prenesená",J153,0)</f>
        <v>0</v>
      </c>
      <c r="BH153" s="185">
        <f>IF(N153="zníž. prenesená",J153,0)</f>
        <v>0</v>
      </c>
      <c r="BI153" s="185">
        <f>IF(N153="nulová",J153,0)</f>
        <v>0</v>
      </c>
      <c r="BJ153" s="18" t="s">
        <v>172</v>
      </c>
      <c r="BK153" s="185">
        <f>ROUND(I153*H153,2)</f>
        <v>0</v>
      </c>
      <c r="BL153" s="18" t="s">
        <v>171</v>
      </c>
      <c r="BM153" s="184" t="s">
        <v>213</v>
      </c>
    </row>
    <row r="154" s="13" customFormat="1">
      <c r="A154" s="13"/>
      <c r="B154" s="186"/>
      <c r="C154" s="13"/>
      <c r="D154" s="187" t="s">
        <v>174</v>
      </c>
      <c r="E154" s="13"/>
      <c r="F154" s="189" t="s">
        <v>471</v>
      </c>
      <c r="G154" s="13"/>
      <c r="H154" s="190">
        <v>4.5599999999999996</v>
      </c>
      <c r="I154" s="191"/>
      <c r="J154" s="13"/>
      <c r="K154" s="13"/>
      <c r="L154" s="186"/>
      <c r="M154" s="192"/>
      <c r="N154" s="193"/>
      <c r="O154" s="193"/>
      <c r="P154" s="193"/>
      <c r="Q154" s="193"/>
      <c r="R154" s="193"/>
      <c r="S154" s="193"/>
      <c r="T154" s="19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8" t="s">
        <v>174</v>
      </c>
      <c r="AU154" s="188" t="s">
        <v>172</v>
      </c>
      <c r="AV154" s="13" t="s">
        <v>172</v>
      </c>
      <c r="AW154" s="13" t="s">
        <v>3</v>
      </c>
      <c r="AX154" s="13" t="s">
        <v>82</v>
      </c>
      <c r="AY154" s="188" t="s">
        <v>164</v>
      </c>
    </row>
    <row r="155" s="2" customFormat="1" ht="24.15" customHeight="1">
      <c r="A155" s="37"/>
      <c r="B155" s="171"/>
      <c r="C155" s="172" t="s">
        <v>102</v>
      </c>
      <c r="D155" s="172" t="s">
        <v>167</v>
      </c>
      <c r="E155" s="173" t="s">
        <v>215</v>
      </c>
      <c r="F155" s="174" t="s">
        <v>216</v>
      </c>
      <c r="G155" s="175" t="s">
        <v>194</v>
      </c>
      <c r="H155" s="176">
        <v>0.23999999999999999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40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171</v>
      </c>
      <c r="AT155" s="184" t="s">
        <v>167</v>
      </c>
      <c r="AU155" s="184" t="s">
        <v>172</v>
      </c>
      <c r="AY155" s="18" t="s">
        <v>164</v>
      </c>
      <c r="BE155" s="185">
        <f>IF(N155="základná",J155,0)</f>
        <v>0</v>
      </c>
      <c r="BF155" s="185">
        <f>IF(N155="znížená",J155,0)</f>
        <v>0</v>
      </c>
      <c r="BG155" s="185">
        <f>IF(N155="zákl. prenesená",J155,0)</f>
        <v>0</v>
      </c>
      <c r="BH155" s="185">
        <f>IF(N155="zníž. prenesená",J155,0)</f>
        <v>0</v>
      </c>
      <c r="BI155" s="185">
        <f>IF(N155="nulová",J155,0)</f>
        <v>0</v>
      </c>
      <c r="BJ155" s="18" t="s">
        <v>172</v>
      </c>
      <c r="BK155" s="185">
        <f>ROUND(I155*H155,2)</f>
        <v>0</v>
      </c>
      <c r="BL155" s="18" t="s">
        <v>171</v>
      </c>
      <c r="BM155" s="184" t="s">
        <v>217</v>
      </c>
    </row>
    <row r="156" s="2" customFormat="1" ht="24.15" customHeight="1">
      <c r="A156" s="37"/>
      <c r="B156" s="171"/>
      <c r="C156" s="172" t="s">
        <v>105</v>
      </c>
      <c r="D156" s="172" t="s">
        <v>167</v>
      </c>
      <c r="E156" s="173" t="s">
        <v>218</v>
      </c>
      <c r="F156" s="174" t="s">
        <v>219</v>
      </c>
      <c r="G156" s="175" t="s">
        <v>194</v>
      </c>
      <c r="H156" s="176">
        <v>0.47999999999999998</v>
      </c>
      <c r="I156" s="177"/>
      <c r="J156" s="178">
        <f>ROUND(I156*H156,2)</f>
        <v>0</v>
      </c>
      <c r="K156" s="179"/>
      <c r="L156" s="38"/>
      <c r="M156" s="180" t="s">
        <v>1</v>
      </c>
      <c r="N156" s="181" t="s">
        <v>40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171</v>
      </c>
      <c r="AT156" s="184" t="s">
        <v>167</v>
      </c>
      <c r="AU156" s="184" t="s">
        <v>172</v>
      </c>
      <c r="AY156" s="18" t="s">
        <v>164</v>
      </c>
      <c r="BE156" s="185">
        <f>IF(N156="základná",J156,0)</f>
        <v>0</v>
      </c>
      <c r="BF156" s="185">
        <f>IF(N156="znížená",J156,0)</f>
        <v>0</v>
      </c>
      <c r="BG156" s="185">
        <f>IF(N156="zákl. prenesená",J156,0)</f>
        <v>0</v>
      </c>
      <c r="BH156" s="185">
        <f>IF(N156="zníž. prenesená",J156,0)</f>
        <v>0</v>
      </c>
      <c r="BI156" s="185">
        <f>IF(N156="nulová",J156,0)</f>
        <v>0</v>
      </c>
      <c r="BJ156" s="18" t="s">
        <v>172</v>
      </c>
      <c r="BK156" s="185">
        <f>ROUND(I156*H156,2)</f>
        <v>0</v>
      </c>
      <c r="BL156" s="18" t="s">
        <v>171</v>
      </c>
      <c r="BM156" s="184" t="s">
        <v>220</v>
      </c>
    </row>
    <row r="157" s="13" customFormat="1">
      <c r="A157" s="13"/>
      <c r="B157" s="186"/>
      <c r="C157" s="13"/>
      <c r="D157" s="187" t="s">
        <v>174</v>
      </c>
      <c r="E157" s="13"/>
      <c r="F157" s="189" t="s">
        <v>472</v>
      </c>
      <c r="G157" s="13"/>
      <c r="H157" s="190">
        <v>0.47999999999999998</v>
      </c>
      <c r="I157" s="191"/>
      <c r="J157" s="13"/>
      <c r="K157" s="13"/>
      <c r="L157" s="186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174</v>
      </c>
      <c r="AU157" s="188" t="s">
        <v>172</v>
      </c>
      <c r="AV157" s="13" t="s">
        <v>172</v>
      </c>
      <c r="AW157" s="13" t="s">
        <v>3</v>
      </c>
      <c r="AX157" s="13" t="s">
        <v>82</v>
      </c>
      <c r="AY157" s="188" t="s">
        <v>164</v>
      </c>
    </row>
    <row r="158" s="2" customFormat="1" ht="24.15" customHeight="1">
      <c r="A158" s="37"/>
      <c r="B158" s="171"/>
      <c r="C158" s="172" t="s">
        <v>108</v>
      </c>
      <c r="D158" s="172" t="s">
        <v>167</v>
      </c>
      <c r="E158" s="173" t="s">
        <v>222</v>
      </c>
      <c r="F158" s="174" t="s">
        <v>223</v>
      </c>
      <c r="G158" s="175" t="s">
        <v>194</v>
      </c>
      <c r="H158" s="176">
        <v>0.23999999999999999</v>
      </c>
      <c r="I158" s="177"/>
      <c r="J158" s="178">
        <f>ROUND(I158*H158,2)</f>
        <v>0</v>
      </c>
      <c r="K158" s="179"/>
      <c r="L158" s="38"/>
      <c r="M158" s="180" t="s">
        <v>1</v>
      </c>
      <c r="N158" s="181" t="s">
        <v>40</v>
      </c>
      <c r="O158" s="76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171</v>
      </c>
      <c r="AT158" s="184" t="s">
        <v>167</v>
      </c>
      <c r="AU158" s="184" t="s">
        <v>172</v>
      </c>
      <c r="AY158" s="18" t="s">
        <v>164</v>
      </c>
      <c r="BE158" s="185">
        <f>IF(N158="základná",J158,0)</f>
        <v>0</v>
      </c>
      <c r="BF158" s="185">
        <f>IF(N158="znížená",J158,0)</f>
        <v>0</v>
      </c>
      <c r="BG158" s="185">
        <f>IF(N158="zákl. prenesená",J158,0)</f>
        <v>0</v>
      </c>
      <c r="BH158" s="185">
        <f>IF(N158="zníž. prenesená",J158,0)</f>
        <v>0</v>
      </c>
      <c r="BI158" s="185">
        <f>IF(N158="nulová",J158,0)</f>
        <v>0</v>
      </c>
      <c r="BJ158" s="18" t="s">
        <v>172</v>
      </c>
      <c r="BK158" s="185">
        <f>ROUND(I158*H158,2)</f>
        <v>0</v>
      </c>
      <c r="BL158" s="18" t="s">
        <v>171</v>
      </c>
      <c r="BM158" s="184" t="s">
        <v>224</v>
      </c>
    </row>
    <row r="159" s="2" customFormat="1" ht="14.4" customHeight="1">
      <c r="A159" s="37"/>
      <c r="B159" s="171"/>
      <c r="C159" s="172" t="s">
        <v>111</v>
      </c>
      <c r="D159" s="172" t="s">
        <v>167</v>
      </c>
      <c r="E159" s="173" t="s">
        <v>225</v>
      </c>
      <c r="F159" s="174" t="s">
        <v>226</v>
      </c>
      <c r="G159" s="175" t="s">
        <v>227</v>
      </c>
      <c r="H159" s="176">
        <v>0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40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171</v>
      </c>
      <c r="AT159" s="184" t="s">
        <v>167</v>
      </c>
      <c r="AU159" s="184" t="s">
        <v>172</v>
      </c>
      <c r="AY159" s="18" t="s">
        <v>164</v>
      </c>
      <c r="BE159" s="185">
        <f>IF(N159="základná",J159,0)</f>
        <v>0</v>
      </c>
      <c r="BF159" s="185">
        <f>IF(N159="znížená",J159,0)</f>
        <v>0</v>
      </c>
      <c r="BG159" s="185">
        <f>IF(N159="zákl. prenesená",J159,0)</f>
        <v>0</v>
      </c>
      <c r="BH159" s="185">
        <f>IF(N159="zníž. prenesená",J159,0)</f>
        <v>0</v>
      </c>
      <c r="BI159" s="185">
        <f>IF(N159="nulová",J159,0)</f>
        <v>0</v>
      </c>
      <c r="BJ159" s="18" t="s">
        <v>172</v>
      </c>
      <c r="BK159" s="185">
        <f>ROUND(I159*H159,2)</f>
        <v>0</v>
      </c>
      <c r="BL159" s="18" t="s">
        <v>171</v>
      </c>
      <c r="BM159" s="184" t="s">
        <v>228</v>
      </c>
    </row>
    <row r="160" s="12" customFormat="1" ht="22.8" customHeight="1">
      <c r="A160" s="12"/>
      <c r="B160" s="158"/>
      <c r="C160" s="12"/>
      <c r="D160" s="159" t="s">
        <v>73</v>
      </c>
      <c r="E160" s="169" t="s">
        <v>229</v>
      </c>
      <c r="F160" s="169" t="s">
        <v>230</v>
      </c>
      <c r="G160" s="12"/>
      <c r="H160" s="12"/>
      <c r="I160" s="161"/>
      <c r="J160" s="170">
        <f>BK160</f>
        <v>0</v>
      </c>
      <c r="K160" s="12"/>
      <c r="L160" s="158"/>
      <c r="M160" s="163"/>
      <c r="N160" s="164"/>
      <c r="O160" s="164"/>
      <c r="P160" s="165">
        <f>P161</f>
        <v>0</v>
      </c>
      <c r="Q160" s="164"/>
      <c r="R160" s="165">
        <f>R161</f>
        <v>0</v>
      </c>
      <c r="S160" s="164"/>
      <c r="T160" s="166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9" t="s">
        <v>82</v>
      </c>
      <c r="AT160" s="167" t="s">
        <v>73</v>
      </c>
      <c r="AU160" s="167" t="s">
        <v>82</v>
      </c>
      <c r="AY160" s="159" t="s">
        <v>164</v>
      </c>
      <c r="BK160" s="168">
        <f>BK161</f>
        <v>0</v>
      </c>
    </row>
    <row r="161" s="2" customFormat="1" ht="24.15" customHeight="1">
      <c r="A161" s="37"/>
      <c r="B161" s="171"/>
      <c r="C161" s="172" t="s">
        <v>114</v>
      </c>
      <c r="D161" s="172" t="s">
        <v>167</v>
      </c>
      <c r="E161" s="173" t="s">
        <v>231</v>
      </c>
      <c r="F161" s="174" t="s">
        <v>232</v>
      </c>
      <c r="G161" s="175" t="s">
        <v>194</v>
      </c>
      <c r="H161" s="176">
        <v>0.44400000000000001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40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171</v>
      </c>
      <c r="AT161" s="184" t="s">
        <v>167</v>
      </c>
      <c r="AU161" s="184" t="s">
        <v>172</v>
      </c>
      <c r="AY161" s="18" t="s">
        <v>164</v>
      </c>
      <c r="BE161" s="185">
        <f>IF(N161="základná",J161,0)</f>
        <v>0</v>
      </c>
      <c r="BF161" s="185">
        <f>IF(N161="znížená",J161,0)</f>
        <v>0</v>
      </c>
      <c r="BG161" s="185">
        <f>IF(N161="zákl. prenesená",J161,0)</f>
        <v>0</v>
      </c>
      <c r="BH161" s="185">
        <f>IF(N161="zníž. prenesená",J161,0)</f>
        <v>0</v>
      </c>
      <c r="BI161" s="185">
        <f>IF(N161="nulová",J161,0)</f>
        <v>0</v>
      </c>
      <c r="BJ161" s="18" t="s">
        <v>172</v>
      </c>
      <c r="BK161" s="185">
        <f>ROUND(I161*H161,2)</f>
        <v>0</v>
      </c>
      <c r="BL161" s="18" t="s">
        <v>171</v>
      </c>
      <c r="BM161" s="184" t="s">
        <v>233</v>
      </c>
    </row>
    <row r="162" s="12" customFormat="1" ht="25.92" customHeight="1">
      <c r="A162" s="12"/>
      <c r="B162" s="158"/>
      <c r="C162" s="12"/>
      <c r="D162" s="159" t="s">
        <v>73</v>
      </c>
      <c r="E162" s="160" t="s">
        <v>234</v>
      </c>
      <c r="F162" s="160" t="s">
        <v>235</v>
      </c>
      <c r="G162" s="12"/>
      <c r="H162" s="12"/>
      <c r="I162" s="161"/>
      <c r="J162" s="162">
        <f>BK162</f>
        <v>0</v>
      </c>
      <c r="K162" s="12"/>
      <c r="L162" s="158"/>
      <c r="M162" s="163"/>
      <c r="N162" s="164"/>
      <c r="O162" s="164"/>
      <c r="P162" s="165">
        <f>P163+P173+P178+P193+P201+P229</f>
        <v>0</v>
      </c>
      <c r="Q162" s="164"/>
      <c r="R162" s="165">
        <f>R163+R173+R178+R193+R201+R229</f>
        <v>0.43290485999999995</v>
      </c>
      <c r="S162" s="164"/>
      <c r="T162" s="166">
        <f>T163+T173+T178+T193+T201+T229</f>
        <v>0.022060000000000003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59" t="s">
        <v>172</v>
      </c>
      <c r="AT162" s="167" t="s">
        <v>73</v>
      </c>
      <c r="AU162" s="167" t="s">
        <v>74</v>
      </c>
      <c r="AY162" s="159" t="s">
        <v>164</v>
      </c>
      <c r="BK162" s="168">
        <f>BK163+BK173+BK178+BK193+BK201+BK229</f>
        <v>0</v>
      </c>
    </row>
    <row r="163" s="12" customFormat="1" ht="22.8" customHeight="1">
      <c r="A163" s="12"/>
      <c r="B163" s="158"/>
      <c r="C163" s="12"/>
      <c r="D163" s="159" t="s">
        <v>73</v>
      </c>
      <c r="E163" s="169" t="s">
        <v>236</v>
      </c>
      <c r="F163" s="169" t="s">
        <v>237</v>
      </c>
      <c r="G163" s="12"/>
      <c r="H163" s="12"/>
      <c r="I163" s="161"/>
      <c r="J163" s="170">
        <f>BK163</f>
        <v>0</v>
      </c>
      <c r="K163" s="12"/>
      <c r="L163" s="158"/>
      <c r="M163" s="163"/>
      <c r="N163" s="164"/>
      <c r="O163" s="164"/>
      <c r="P163" s="165">
        <f>SUM(P164:P172)</f>
        <v>0</v>
      </c>
      <c r="Q163" s="164"/>
      <c r="R163" s="165">
        <f>SUM(R164:R172)</f>
        <v>0.0086400000000000001</v>
      </c>
      <c r="S163" s="164"/>
      <c r="T163" s="166">
        <f>SUM(T164:T172)</f>
        <v>0.022060000000000003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172</v>
      </c>
      <c r="AT163" s="167" t="s">
        <v>73</v>
      </c>
      <c r="AU163" s="167" t="s">
        <v>82</v>
      </c>
      <c r="AY163" s="159" t="s">
        <v>164</v>
      </c>
      <c r="BK163" s="168">
        <f>SUM(BK164:BK172)</f>
        <v>0</v>
      </c>
    </row>
    <row r="164" s="2" customFormat="1" ht="24.15" customHeight="1">
      <c r="A164" s="37"/>
      <c r="B164" s="171"/>
      <c r="C164" s="172" t="s">
        <v>117</v>
      </c>
      <c r="D164" s="172" t="s">
        <v>167</v>
      </c>
      <c r="E164" s="173" t="s">
        <v>238</v>
      </c>
      <c r="F164" s="174" t="s">
        <v>239</v>
      </c>
      <c r="G164" s="175" t="s">
        <v>240</v>
      </c>
      <c r="H164" s="176">
        <v>1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40</v>
      </c>
      <c r="O164" s="76"/>
      <c r="P164" s="182">
        <f>O164*H164</f>
        <v>0</v>
      </c>
      <c r="Q164" s="182">
        <v>0</v>
      </c>
      <c r="R164" s="182">
        <f>Q164*H164</f>
        <v>0</v>
      </c>
      <c r="S164" s="182">
        <v>0.019460000000000002</v>
      </c>
      <c r="T164" s="183">
        <f>S164*H164</f>
        <v>0.019460000000000002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120</v>
      </c>
      <c r="AT164" s="184" t="s">
        <v>167</v>
      </c>
      <c r="AU164" s="184" t="s">
        <v>172</v>
      </c>
      <c r="AY164" s="18" t="s">
        <v>164</v>
      </c>
      <c r="BE164" s="185">
        <f>IF(N164="základná",J164,0)</f>
        <v>0</v>
      </c>
      <c r="BF164" s="185">
        <f>IF(N164="znížená",J164,0)</f>
        <v>0</v>
      </c>
      <c r="BG164" s="185">
        <f>IF(N164="zákl. prenesená",J164,0)</f>
        <v>0</v>
      </c>
      <c r="BH164" s="185">
        <f>IF(N164="zníž. prenesená",J164,0)</f>
        <v>0</v>
      </c>
      <c r="BI164" s="185">
        <f>IF(N164="nulová",J164,0)</f>
        <v>0</v>
      </c>
      <c r="BJ164" s="18" t="s">
        <v>172</v>
      </c>
      <c r="BK164" s="185">
        <f>ROUND(I164*H164,2)</f>
        <v>0</v>
      </c>
      <c r="BL164" s="18" t="s">
        <v>120</v>
      </c>
      <c r="BM164" s="184" t="s">
        <v>241</v>
      </c>
    </row>
    <row r="165" s="2" customFormat="1" ht="24.15" customHeight="1">
      <c r="A165" s="37"/>
      <c r="B165" s="171"/>
      <c r="C165" s="172" t="s">
        <v>120</v>
      </c>
      <c r="D165" s="172" t="s">
        <v>167</v>
      </c>
      <c r="E165" s="173" t="s">
        <v>242</v>
      </c>
      <c r="F165" s="174" t="s">
        <v>243</v>
      </c>
      <c r="G165" s="175" t="s">
        <v>227</v>
      </c>
      <c r="H165" s="176">
        <v>1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40</v>
      </c>
      <c r="O165" s="76"/>
      <c r="P165" s="182">
        <f>O165*H165</f>
        <v>0</v>
      </c>
      <c r="Q165" s="182">
        <v>0.00027999999999999998</v>
      </c>
      <c r="R165" s="182">
        <f>Q165*H165</f>
        <v>0.00027999999999999998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120</v>
      </c>
      <c r="AT165" s="184" t="s">
        <v>167</v>
      </c>
      <c r="AU165" s="184" t="s">
        <v>172</v>
      </c>
      <c r="AY165" s="18" t="s">
        <v>164</v>
      </c>
      <c r="BE165" s="185">
        <f>IF(N165="základná",J165,0)</f>
        <v>0</v>
      </c>
      <c r="BF165" s="185">
        <f>IF(N165="znížená",J165,0)</f>
        <v>0</v>
      </c>
      <c r="BG165" s="185">
        <f>IF(N165="zákl. prenesená",J165,0)</f>
        <v>0</v>
      </c>
      <c r="BH165" s="185">
        <f>IF(N165="zníž. prenesená",J165,0)</f>
        <v>0</v>
      </c>
      <c r="BI165" s="185">
        <f>IF(N165="nulová",J165,0)</f>
        <v>0</v>
      </c>
      <c r="BJ165" s="18" t="s">
        <v>172</v>
      </c>
      <c r="BK165" s="185">
        <f>ROUND(I165*H165,2)</f>
        <v>0</v>
      </c>
      <c r="BL165" s="18" t="s">
        <v>120</v>
      </c>
      <c r="BM165" s="184" t="s">
        <v>244</v>
      </c>
    </row>
    <row r="166" s="2" customFormat="1" ht="14.4" customHeight="1">
      <c r="A166" s="37"/>
      <c r="B166" s="171"/>
      <c r="C166" s="211" t="s">
        <v>123</v>
      </c>
      <c r="D166" s="211" t="s">
        <v>245</v>
      </c>
      <c r="E166" s="212" t="s">
        <v>246</v>
      </c>
      <c r="F166" s="213" t="s">
        <v>247</v>
      </c>
      <c r="G166" s="214" t="s">
        <v>227</v>
      </c>
      <c r="H166" s="215">
        <v>1</v>
      </c>
      <c r="I166" s="216"/>
      <c r="J166" s="217">
        <f>ROUND(I166*H166,2)</f>
        <v>0</v>
      </c>
      <c r="K166" s="218"/>
      <c r="L166" s="219"/>
      <c r="M166" s="220" t="s">
        <v>1</v>
      </c>
      <c r="N166" s="221" t="s">
        <v>40</v>
      </c>
      <c r="O166" s="76"/>
      <c r="P166" s="182">
        <f>O166*H166</f>
        <v>0</v>
      </c>
      <c r="Q166" s="182">
        <v>0.0061999999999999998</v>
      </c>
      <c r="R166" s="182">
        <f>Q166*H166</f>
        <v>0.0061999999999999998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248</v>
      </c>
      <c r="AT166" s="184" t="s">
        <v>245</v>
      </c>
      <c r="AU166" s="184" t="s">
        <v>172</v>
      </c>
      <c r="AY166" s="18" t="s">
        <v>164</v>
      </c>
      <c r="BE166" s="185">
        <f>IF(N166="základná",J166,0)</f>
        <v>0</v>
      </c>
      <c r="BF166" s="185">
        <f>IF(N166="znížená",J166,0)</f>
        <v>0</v>
      </c>
      <c r="BG166" s="185">
        <f>IF(N166="zákl. prenesená",J166,0)</f>
        <v>0</v>
      </c>
      <c r="BH166" s="185">
        <f>IF(N166="zníž. prenesená",J166,0)</f>
        <v>0</v>
      </c>
      <c r="BI166" s="185">
        <f>IF(N166="nulová",J166,0)</f>
        <v>0</v>
      </c>
      <c r="BJ166" s="18" t="s">
        <v>172</v>
      </c>
      <c r="BK166" s="185">
        <f>ROUND(I166*H166,2)</f>
        <v>0</v>
      </c>
      <c r="BL166" s="18" t="s">
        <v>120</v>
      </c>
      <c r="BM166" s="184" t="s">
        <v>249</v>
      </c>
    </row>
    <row r="167" s="2" customFormat="1" ht="24.15" customHeight="1">
      <c r="A167" s="37"/>
      <c r="B167" s="171"/>
      <c r="C167" s="172" t="s">
        <v>126</v>
      </c>
      <c r="D167" s="172" t="s">
        <v>167</v>
      </c>
      <c r="E167" s="173" t="s">
        <v>250</v>
      </c>
      <c r="F167" s="174" t="s">
        <v>251</v>
      </c>
      <c r="G167" s="175" t="s">
        <v>240</v>
      </c>
      <c r="H167" s="176">
        <v>1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40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0.0025999999999999999</v>
      </c>
      <c r="T167" s="183">
        <f>S167*H167</f>
        <v>0.0025999999999999999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120</v>
      </c>
      <c r="AT167" s="184" t="s">
        <v>167</v>
      </c>
      <c r="AU167" s="184" t="s">
        <v>172</v>
      </c>
      <c r="AY167" s="18" t="s">
        <v>164</v>
      </c>
      <c r="BE167" s="185">
        <f>IF(N167="základná",J167,0)</f>
        <v>0</v>
      </c>
      <c r="BF167" s="185">
        <f>IF(N167="znížená",J167,0)</f>
        <v>0</v>
      </c>
      <c r="BG167" s="185">
        <f>IF(N167="zákl. prenesená",J167,0)</f>
        <v>0</v>
      </c>
      <c r="BH167" s="185">
        <f>IF(N167="zníž. prenesená",J167,0)</f>
        <v>0</v>
      </c>
      <c r="BI167" s="185">
        <f>IF(N167="nulová",J167,0)</f>
        <v>0</v>
      </c>
      <c r="BJ167" s="18" t="s">
        <v>172</v>
      </c>
      <c r="BK167" s="185">
        <f>ROUND(I167*H167,2)</f>
        <v>0</v>
      </c>
      <c r="BL167" s="18" t="s">
        <v>120</v>
      </c>
      <c r="BM167" s="184" t="s">
        <v>252</v>
      </c>
    </row>
    <row r="168" s="2" customFormat="1" ht="14.4" customHeight="1">
      <c r="A168" s="37"/>
      <c r="B168" s="171"/>
      <c r="C168" s="172" t="s">
        <v>129</v>
      </c>
      <c r="D168" s="172" t="s">
        <v>167</v>
      </c>
      <c r="E168" s="173" t="s">
        <v>253</v>
      </c>
      <c r="F168" s="174" t="s">
        <v>254</v>
      </c>
      <c r="G168" s="175" t="s">
        <v>227</v>
      </c>
      <c r="H168" s="176">
        <v>1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40</v>
      </c>
      <c r="O168" s="76"/>
      <c r="P168" s="182">
        <f>O168*H168</f>
        <v>0</v>
      </c>
      <c r="Q168" s="182">
        <v>0</v>
      </c>
      <c r="R168" s="182">
        <f>Q168*H168</f>
        <v>0</v>
      </c>
      <c r="S168" s="182">
        <v>0</v>
      </c>
      <c r="T168" s="18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120</v>
      </c>
      <c r="AT168" s="184" t="s">
        <v>167</v>
      </c>
      <c r="AU168" s="184" t="s">
        <v>172</v>
      </c>
      <c r="AY168" s="18" t="s">
        <v>164</v>
      </c>
      <c r="BE168" s="185">
        <f>IF(N168="základná",J168,0)</f>
        <v>0</v>
      </c>
      <c r="BF168" s="185">
        <f>IF(N168="znížená",J168,0)</f>
        <v>0</v>
      </c>
      <c r="BG168" s="185">
        <f>IF(N168="zákl. prenesená",J168,0)</f>
        <v>0</v>
      </c>
      <c r="BH168" s="185">
        <f>IF(N168="zníž. prenesená",J168,0)</f>
        <v>0</v>
      </c>
      <c r="BI168" s="185">
        <f>IF(N168="nulová",J168,0)</f>
        <v>0</v>
      </c>
      <c r="BJ168" s="18" t="s">
        <v>172</v>
      </c>
      <c r="BK168" s="185">
        <f>ROUND(I168*H168,2)</f>
        <v>0</v>
      </c>
      <c r="BL168" s="18" t="s">
        <v>120</v>
      </c>
      <c r="BM168" s="184" t="s">
        <v>255</v>
      </c>
    </row>
    <row r="169" s="2" customFormat="1" ht="24.15" customHeight="1">
      <c r="A169" s="37"/>
      <c r="B169" s="171"/>
      <c r="C169" s="211" t="s">
        <v>7</v>
      </c>
      <c r="D169" s="211" t="s">
        <v>245</v>
      </c>
      <c r="E169" s="212" t="s">
        <v>256</v>
      </c>
      <c r="F169" s="213" t="s">
        <v>257</v>
      </c>
      <c r="G169" s="214" t="s">
        <v>227</v>
      </c>
      <c r="H169" s="215">
        <v>1</v>
      </c>
      <c r="I169" s="216"/>
      <c r="J169" s="217">
        <f>ROUND(I169*H169,2)</f>
        <v>0</v>
      </c>
      <c r="K169" s="218"/>
      <c r="L169" s="219"/>
      <c r="M169" s="220" t="s">
        <v>1</v>
      </c>
      <c r="N169" s="221" t="s">
        <v>40</v>
      </c>
      <c r="O169" s="76"/>
      <c r="P169" s="182">
        <f>O169*H169</f>
        <v>0</v>
      </c>
      <c r="Q169" s="182">
        <v>0.001</v>
      </c>
      <c r="R169" s="182">
        <f>Q169*H169</f>
        <v>0.001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248</v>
      </c>
      <c r="AT169" s="184" t="s">
        <v>245</v>
      </c>
      <c r="AU169" s="184" t="s">
        <v>172</v>
      </c>
      <c r="AY169" s="18" t="s">
        <v>164</v>
      </c>
      <c r="BE169" s="185">
        <f>IF(N169="základná",J169,0)</f>
        <v>0</v>
      </c>
      <c r="BF169" s="185">
        <f>IF(N169="znížená",J169,0)</f>
        <v>0</v>
      </c>
      <c r="BG169" s="185">
        <f>IF(N169="zákl. prenesená",J169,0)</f>
        <v>0</v>
      </c>
      <c r="BH169" s="185">
        <f>IF(N169="zníž. prenesená",J169,0)</f>
        <v>0</v>
      </c>
      <c r="BI169" s="185">
        <f>IF(N169="nulová",J169,0)</f>
        <v>0</v>
      </c>
      <c r="BJ169" s="18" t="s">
        <v>172</v>
      </c>
      <c r="BK169" s="185">
        <f>ROUND(I169*H169,2)</f>
        <v>0</v>
      </c>
      <c r="BL169" s="18" t="s">
        <v>120</v>
      </c>
      <c r="BM169" s="184" t="s">
        <v>258</v>
      </c>
    </row>
    <row r="170" s="2" customFormat="1" ht="24.15" customHeight="1">
      <c r="A170" s="37"/>
      <c r="B170" s="171"/>
      <c r="C170" s="172" t="s">
        <v>259</v>
      </c>
      <c r="D170" s="172" t="s">
        <v>167</v>
      </c>
      <c r="E170" s="173" t="s">
        <v>260</v>
      </c>
      <c r="F170" s="174" t="s">
        <v>261</v>
      </c>
      <c r="G170" s="175" t="s">
        <v>227</v>
      </c>
      <c r="H170" s="176">
        <v>1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40</v>
      </c>
      <c r="O170" s="76"/>
      <c r="P170" s="182">
        <f>O170*H170</f>
        <v>0</v>
      </c>
      <c r="Q170" s="182">
        <v>0</v>
      </c>
      <c r="R170" s="182">
        <f>Q170*H170</f>
        <v>0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120</v>
      </c>
      <c r="AT170" s="184" t="s">
        <v>167</v>
      </c>
      <c r="AU170" s="184" t="s">
        <v>172</v>
      </c>
      <c r="AY170" s="18" t="s">
        <v>164</v>
      </c>
      <c r="BE170" s="185">
        <f>IF(N170="základná",J170,0)</f>
        <v>0</v>
      </c>
      <c r="BF170" s="185">
        <f>IF(N170="znížená",J170,0)</f>
        <v>0</v>
      </c>
      <c r="BG170" s="185">
        <f>IF(N170="zákl. prenesená",J170,0)</f>
        <v>0</v>
      </c>
      <c r="BH170" s="185">
        <f>IF(N170="zníž. prenesená",J170,0)</f>
        <v>0</v>
      </c>
      <c r="BI170" s="185">
        <f>IF(N170="nulová",J170,0)</f>
        <v>0</v>
      </c>
      <c r="BJ170" s="18" t="s">
        <v>172</v>
      </c>
      <c r="BK170" s="185">
        <f>ROUND(I170*H170,2)</f>
        <v>0</v>
      </c>
      <c r="BL170" s="18" t="s">
        <v>120</v>
      </c>
      <c r="BM170" s="184" t="s">
        <v>262</v>
      </c>
    </row>
    <row r="171" s="2" customFormat="1" ht="24.15" customHeight="1">
      <c r="A171" s="37"/>
      <c r="B171" s="171"/>
      <c r="C171" s="211" t="s">
        <v>263</v>
      </c>
      <c r="D171" s="211" t="s">
        <v>245</v>
      </c>
      <c r="E171" s="212" t="s">
        <v>264</v>
      </c>
      <c r="F171" s="213" t="s">
        <v>265</v>
      </c>
      <c r="G171" s="214" t="s">
        <v>227</v>
      </c>
      <c r="H171" s="215">
        <v>1</v>
      </c>
      <c r="I171" s="216"/>
      <c r="J171" s="217">
        <f>ROUND(I171*H171,2)</f>
        <v>0</v>
      </c>
      <c r="K171" s="218"/>
      <c r="L171" s="219"/>
      <c r="M171" s="220" t="s">
        <v>1</v>
      </c>
      <c r="N171" s="221" t="s">
        <v>40</v>
      </c>
      <c r="O171" s="76"/>
      <c r="P171" s="182">
        <f>O171*H171</f>
        <v>0</v>
      </c>
      <c r="Q171" s="182">
        <v>0.00116</v>
      </c>
      <c r="R171" s="182">
        <f>Q171*H171</f>
        <v>0.00116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248</v>
      </c>
      <c r="AT171" s="184" t="s">
        <v>245</v>
      </c>
      <c r="AU171" s="184" t="s">
        <v>172</v>
      </c>
      <c r="AY171" s="18" t="s">
        <v>164</v>
      </c>
      <c r="BE171" s="185">
        <f>IF(N171="základná",J171,0)</f>
        <v>0</v>
      </c>
      <c r="BF171" s="185">
        <f>IF(N171="znížená",J171,0)</f>
        <v>0</v>
      </c>
      <c r="BG171" s="185">
        <f>IF(N171="zákl. prenesená",J171,0)</f>
        <v>0</v>
      </c>
      <c r="BH171" s="185">
        <f>IF(N171="zníž. prenesená",J171,0)</f>
        <v>0</v>
      </c>
      <c r="BI171" s="185">
        <f>IF(N171="nulová",J171,0)</f>
        <v>0</v>
      </c>
      <c r="BJ171" s="18" t="s">
        <v>172</v>
      </c>
      <c r="BK171" s="185">
        <f>ROUND(I171*H171,2)</f>
        <v>0</v>
      </c>
      <c r="BL171" s="18" t="s">
        <v>120</v>
      </c>
      <c r="BM171" s="184" t="s">
        <v>266</v>
      </c>
    </row>
    <row r="172" s="2" customFormat="1" ht="24.15" customHeight="1">
      <c r="A172" s="37"/>
      <c r="B172" s="171"/>
      <c r="C172" s="172" t="s">
        <v>267</v>
      </c>
      <c r="D172" s="172" t="s">
        <v>167</v>
      </c>
      <c r="E172" s="173" t="s">
        <v>268</v>
      </c>
      <c r="F172" s="174" t="s">
        <v>269</v>
      </c>
      <c r="G172" s="175" t="s">
        <v>194</v>
      </c>
      <c r="H172" s="176">
        <v>0.0089999999999999993</v>
      </c>
      <c r="I172" s="177"/>
      <c r="J172" s="178">
        <f>ROUND(I172*H172,2)</f>
        <v>0</v>
      </c>
      <c r="K172" s="179"/>
      <c r="L172" s="38"/>
      <c r="M172" s="180" t="s">
        <v>1</v>
      </c>
      <c r="N172" s="181" t="s">
        <v>40</v>
      </c>
      <c r="O172" s="76"/>
      <c r="P172" s="182">
        <f>O172*H172</f>
        <v>0</v>
      </c>
      <c r="Q172" s="182">
        <v>0</v>
      </c>
      <c r="R172" s="182">
        <f>Q172*H172</f>
        <v>0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120</v>
      </c>
      <c r="AT172" s="184" t="s">
        <v>167</v>
      </c>
      <c r="AU172" s="184" t="s">
        <v>172</v>
      </c>
      <c r="AY172" s="18" t="s">
        <v>164</v>
      </c>
      <c r="BE172" s="185">
        <f>IF(N172="základná",J172,0)</f>
        <v>0</v>
      </c>
      <c r="BF172" s="185">
        <f>IF(N172="znížená",J172,0)</f>
        <v>0</v>
      </c>
      <c r="BG172" s="185">
        <f>IF(N172="zákl. prenesená",J172,0)</f>
        <v>0</v>
      </c>
      <c r="BH172" s="185">
        <f>IF(N172="zníž. prenesená",J172,0)</f>
        <v>0</v>
      </c>
      <c r="BI172" s="185">
        <f>IF(N172="nulová",J172,0)</f>
        <v>0</v>
      </c>
      <c r="BJ172" s="18" t="s">
        <v>172</v>
      </c>
      <c r="BK172" s="185">
        <f>ROUND(I172*H172,2)</f>
        <v>0</v>
      </c>
      <c r="BL172" s="18" t="s">
        <v>120</v>
      </c>
      <c r="BM172" s="184" t="s">
        <v>270</v>
      </c>
    </row>
    <row r="173" s="12" customFormat="1" ht="22.8" customHeight="1">
      <c r="A173" s="12"/>
      <c r="B173" s="158"/>
      <c r="C173" s="12"/>
      <c r="D173" s="159" t="s">
        <v>73</v>
      </c>
      <c r="E173" s="169" t="s">
        <v>376</v>
      </c>
      <c r="F173" s="169" t="s">
        <v>377</v>
      </c>
      <c r="G173" s="12"/>
      <c r="H173" s="12"/>
      <c r="I173" s="161"/>
      <c r="J173" s="170">
        <f>BK173</f>
        <v>0</v>
      </c>
      <c r="K173" s="12"/>
      <c r="L173" s="158"/>
      <c r="M173" s="163"/>
      <c r="N173" s="164"/>
      <c r="O173" s="164"/>
      <c r="P173" s="165">
        <f>SUM(P174:P177)</f>
        <v>0</v>
      </c>
      <c r="Q173" s="164"/>
      <c r="R173" s="165">
        <f>SUM(R174:R177)</f>
        <v>0</v>
      </c>
      <c r="S173" s="164"/>
      <c r="T173" s="166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59" t="s">
        <v>172</v>
      </c>
      <c r="AT173" s="167" t="s">
        <v>73</v>
      </c>
      <c r="AU173" s="167" t="s">
        <v>82</v>
      </c>
      <c r="AY173" s="159" t="s">
        <v>164</v>
      </c>
      <c r="BK173" s="168">
        <f>SUM(BK174:BK177)</f>
        <v>0</v>
      </c>
    </row>
    <row r="174" s="2" customFormat="1" ht="24.15" customHeight="1">
      <c r="A174" s="37"/>
      <c r="B174" s="171"/>
      <c r="C174" s="172" t="s">
        <v>273</v>
      </c>
      <c r="D174" s="172" t="s">
        <v>167</v>
      </c>
      <c r="E174" s="173" t="s">
        <v>378</v>
      </c>
      <c r="F174" s="174" t="s">
        <v>379</v>
      </c>
      <c r="G174" s="175" t="s">
        <v>170</v>
      </c>
      <c r="H174" s="176">
        <v>22.32</v>
      </c>
      <c r="I174" s="177"/>
      <c r="J174" s="178">
        <f>ROUND(I174*H174,2)</f>
        <v>0</v>
      </c>
      <c r="K174" s="179"/>
      <c r="L174" s="38"/>
      <c r="M174" s="180" t="s">
        <v>1</v>
      </c>
      <c r="N174" s="181" t="s">
        <v>40</v>
      </c>
      <c r="O174" s="76"/>
      <c r="P174" s="182">
        <f>O174*H174</f>
        <v>0</v>
      </c>
      <c r="Q174" s="182">
        <v>0</v>
      </c>
      <c r="R174" s="182">
        <f>Q174*H174</f>
        <v>0</v>
      </c>
      <c r="S174" s="182">
        <v>0</v>
      </c>
      <c r="T174" s="18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4" t="s">
        <v>120</v>
      </c>
      <c r="AT174" s="184" t="s">
        <v>167</v>
      </c>
      <c r="AU174" s="184" t="s">
        <v>172</v>
      </c>
      <c r="AY174" s="18" t="s">
        <v>164</v>
      </c>
      <c r="BE174" s="185">
        <f>IF(N174="základná",J174,0)</f>
        <v>0</v>
      </c>
      <c r="BF174" s="185">
        <f>IF(N174="znížená",J174,0)</f>
        <v>0</v>
      </c>
      <c r="BG174" s="185">
        <f>IF(N174="zákl. prenesená",J174,0)</f>
        <v>0</v>
      </c>
      <c r="BH174" s="185">
        <f>IF(N174="zníž. prenesená",J174,0)</f>
        <v>0</v>
      </c>
      <c r="BI174" s="185">
        <f>IF(N174="nulová",J174,0)</f>
        <v>0</v>
      </c>
      <c r="BJ174" s="18" t="s">
        <v>172</v>
      </c>
      <c r="BK174" s="185">
        <f>ROUND(I174*H174,2)</f>
        <v>0</v>
      </c>
      <c r="BL174" s="18" t="s">
        <v>120</v>
      </c>
      <c r="BM174" s="184" t="s">
        <v>473</v>
      </c>
    </row>
    <row r="175" s="13" customFormat="1">
      <c r="A175" s="13"/>
      <c r="B175" s="186"/>
      <c r="C175" s="13"/>
      <c r="D175" s="187" t="s">
        <v>174</v>
      </c>
      <c r="E175" s="188" t="s">
        <v>1</v>
      </c>
      <c r="F175" s="189" t="s">
        <v>322</v>
      </c>
      <c r="G175" s="13"/>
      <c r="H175" s="190">
        <v>22.32</v>
      </c>
      <c r="I175" s="191"/>
      <c r="J175" s="13"/>
      <c r="K175" s="13"/>
      <c r="L175" s="186"/>
      <c r="M175" s="192"/>
      <c r="N175" s="193"/>
      <c r="O175" s="193"/>
      <c r="P175" s="193"/>
      <c r="Q175" s="193"/>
      <c r="R175" s="193"/>
      <c r="S175" s="193"/>
      <c r="T175" s="19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8" t="s">
        <v>174</v>
      </c>
      <c r="AU175" s="188" t="s">
        <v>172</v>
      </c>
      <c r="AV175" s="13" t="s">
        <v>172</v>
      </c>
      <c r="AW175" s="13" t="s">
        <v>30</v>
      </c>
      <c r="AX175" s="13" t="s">
        <v>74</v>
      </c>
      <c r="AY175" s="188" t="s">
        <v>164</v>
      </c>
    </row>
    <row r="176" s="14" customFormat="1">
      <c r="A176" s="14"/>
      <c r="B176" s="195"/>
      <c r="C176" s="14"/>
      <c r="D176" s="187" t="s">
        <v>174</v>
      </c>
      <c r="E176" s="196" t="s">
        <v>1</v>
      </c>
      <c r="F176" s="197" t="s">
        <v>323</v>
      </c>
      <c r="G176" s="14"/>
      <c r="H176" s="198">
        <v>22.32</v>
      </c>
      <c r="I176" s="199"/>
      <c r="J176" s="14"/>
      <c r="K176" s="14"/>
      <c r="L176" s="195"/>
      <c r="M176" s="200"/>
      <c r="N176" s="201"/>
      <c r="O176" s="201"/>
      <c r="P176" s="201"/>
      <c r="Q176" s="201"/>
      <c r="R176" s="201"/>
      <c r="S176" s="201"/>
      <c r="T176" s="20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6" t="s">
        <v>174</v>
      </c>
      <c r="AU176" s="196" t="s">
        <v>172</v>
      </c>
      <c r="AV176" s="14" t="s">
        <v>177</v>
      </c>
      <c r="AW176" s="14" t="s">
        <v>30</v>
      </c>
      <c r="AX176" s="14" t="s">
        <v>74</v>
      </c>
      <c r="AY176" s="196" t="s">
        <v>164</v>
      </c>
    </row>
    <row r="177" s="15" customFormat="1">
      <c r="A177" s="15"/>
      <c r="B177" s="203"/>
      <c r="C177" s="15"/>
      <c r="D177" s="187" t="s">
        <v>174</v>
      </c>
      <c r="E177" s="204" t="s">
        <v>1</v>
      </c>
      <c r="F177" s="205" t="s">
        <v>178</v>
      </c>
      <c r="G177" s="15"/>
      <c r="H177" s="206">
        <v>22.32</v>
      </c>
      <c r="I177" s="207"/>
      <c r="J177" s="15"/>
      <c r="K177" s="15"/>
      <c r="L177" s="203"/>
      <c r="M177" s="208"/>
      <c r="N177" s="209"/>
      <c r="O177" s="209"/>
      <c r="P177" s="209"/>
      <c r="Q177" s="209"/>
      <c r="R177" s="209"/>
      <c r="S177" s="209"/>
      <c r="T177" s="21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4" t="s">
        <v>174</v>
      </c>
      <c r="AU177" s="204" t="s">
        <v>172</v>
      </c>
      <c r="AV177" s="15" t="s">
        <v>171</v>
      </c>
      <c r="AW177" s="15" t="s">
        <v>30</v>
      </c>
      <c r="AX177" s="15" t="s">
        <v>82</v>
      </c>
      <c r="AY177" s="204" t="s">
        <v>164</v>
      </c>
    </row>
    <row r="178" s="12" customFormat="1" ht="22.8" customHeight="1">
      <c r="A178" s="12"/>
      <c r="B178" s="158"/>
      <c r="C178" s="12"/>
      <c r="D178" s="159" t="s">
        <v>73</v>
      </c>
      <c r="E178" s="169" t="s">
        <v>271</v>
      </c>
      <c r="F178" s="169" t="s">
        <v>272</v>
      </c>
      <c r="G178" s="12"/>
      <c r="H178" s="12"/>
      <c r="I178" s="161"/>
      <c r="J178" s="170">
        <f>BK178</f>
        <v>0</v>
      </c>
      <c r="K178" s="12"/>
      <c r="L178" s="158"/>
      <c r="M178" s="163"/>
      <c r="N178" s="164"/>
      <c r="O178" s="164"/>
      <c r="P178" s="165">
        <f>SUM(P179:P192)</f>
        <v>0</v>
      </c>
      <c r="Q178" s="164"/>
      <c r="R178" s="165">
        <f>SUM(R179:R192)</f>
        <v>0.26729335999999998</v>
      </c>
      <c r="S178" s="164"/>
      <c r="T178" s="166">
        <f>SUM(T179:T192)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59" t="s">
        <v>172</v>
      </c>
      <c r="AT178" s="167" t="s">
        <v>73</v>
      </c>
      <c r="AU178" s="167" t="s">
        <v>82</v>
      </c>
      <c r="AY178" s="159" t="s">
        <v>164</v>
      </c>
      <c r="BK178" s="168">
        <f>SUM(BK179:BK192)</f>
        <v>0</v>
      </c>
    </row>
    <row r="179" s="2" customFormat="1" ht="14.4" customHeight="1">
      <c r="A179" s="37"/>
      <c r="B179" s="171"/>
      <c r="C179" s="172" t="s">
        <v>282</v>
      </c>
      <c r="D179" s="172" t="s">
        <v>167</v>
      </c>
      <c r="E179" s="173" t="s">
        <v>274</v>
      </c>
      <c r="F179" s="174" t="s">
        <v>275</v>
      </c>
      <c r="G179" s="175" t="s">
        <v>276</v>
      </c>
      <c r="H179" s="176">
        <v>36.793999999999997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40</v>
      </c>
      <c r="O179" s="76"/>
      <c r="P179" s="182">
        <f>O179*H179</f>
        <v>0</v>
      </c>
      <c r="Q179" s="182">
        <v>4.0000000000000003E-05</v>
      </c>
      <c r="R179" s="182">
        <f>Q179*H179</f>
        <v>0.0014717599999999999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120</v>
      </c>
      <c r="AT179" s="184" t="s">
        <v>167</v>
      </c>
      <c r="AU179" s="184" t="s">
        <v>172</v>
      </c>
      <c r="AY179" s="18" t="s">
        <v>164</v>
      </c>
      <c r="BE179" s="185">
        <f>IF(N179="základná",J179,0)</f>
        <v>0</v>
      </c>
      <c r="BF179" s="185">
        <f>IF(N179="znížená",J179,0)</f>
        <v>0</v>
      </c>
      <c r="BG179" s="185">
        <f>IF(N179="zákl. prenesená",J179,0)</f>
        <v>0</v>
      </c>
      <c r="BH179" s="185">
        <f>IF(N179="zníž. prenesená",J179,0)</f>
        <v>0</v>
      </c>
      <c r="BI179" s="185">
        <f>IF(N179="nulová",J179,0)</f>
        <v>0</v>
      </c>
      <c r="BJ179" s="18" t="s">
        <v>172</v>
      </c>
      <c r="BK179" s="185">
        <f>ROUND(I179*H179,2)</f>
        <v>0</v>
      </c>
      <c r="BL179" s="18" t="s">
        <v>120</v>
      </c>
      <c r="BM179" s="184" t="s">
        <v>277</v>
      </c>
    </row>
    <row r="180" s="13" customFormat="1">
      <c r="A180" s="13"/>
      <c r="B180" s="186"/>
      <c r="C180" s="13"/>
      <c r="D180" s="187" t="s">
        <v>174</v>
      </c>
      <c r="E180" s="188" t="s">
        <v>1</v>
      </c>
      <c r="F180" s="189" t="s">
        <v>474</v>
      </c>
      <c r="G180" s="13"/>
      <c r="H180" s="190">
        <v>35.393999999999998</v>
      </c>
      <c r="I180" s="191"/>
      <c r="J180" s="13"/>
      <c r="K180" s="13"/>
      <c r="L180" s="186"/>
      <c r="M180" s="192"/>
      <c r="N180" s="193"/>
      <c r="O180" s="193"/>
      <c r="P180" s="193"/>
      <c r="Q180" s="193"/>
      <c r="R180" s="193"/>
      <c r="S180" s="193"/>
      <c r="T180" s="19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8" t="s">
        <v>174</v>
      </c>
      <c r="AU180" s="188" t="s">
        <v>172</v>
      </c>
      <c r="AV180" s="13" t="s">
        <v>172</v>
      </c>
      <c r="AW180" s="13" t="s">
        <v>30</v>
      </c>
      <c r="AX180" s="13" t="s">
        <v>74</v>
      </c>
      <c r="AY180" s="188" t="s">
        <v>164</v>
      </c>
    </row>
    <row r="181" s="13" customFormat="1">
      <c r="A181" s="13"/>
      <c r="B181" s="186"/>
      <c r="C181" s="13"/>
      <c r="D181" s="187" t="s">
        <v>174</v>
      </c>
      <c r="E181" s="188" t="s">
        <v>1</v>
      </c>
      <c r="F181" s="189" t="s">
        <v>279</v>
      </c>
      <c r="G181" s="13"/>
      <c r="H181" s="190">
        <v>0.80000000000000004</v>
      </c>
      <c r="I181" s="191"/>
      <c r="J181" s="13"/>
      <c r="K181" s="13"/>
      <c r="L181" s="186"/>
      <c r="M181" s="192"/>
      <c r="N181" s="193"/>
      <c r="O181" s="193"/>
      <c r="P181" s="193"/>
      <c r="Q181" s="193"/>
      <c r="R181" s="193"/>
      <c r="S181" s="193"/>
      <c r="T181" s="19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8" t="s">
        <v>174</v>
      </c>
      <c r="AU181" s="188" t="s">
        <v>172</v>
      </c>
      <c r="AV181" s="13" t="s">
        <v>172</v>
      </c>
      <c r="AW181" s="13" t="s">
        <v>30</v>
      </c>
      <c r="AX181" s="13" t="s">
        <v>74</v>
      </c>
      <c r="AY181" s="188" t="s">
        <v>164</v>
      </c>
    </row>
    <row r="182" s="13" customFormat="1">
      <c r="A182" s="13"/>
      <c r="B182" s="186"/>
      <c r="C182" s="13"/>
      <c r="D182" s="187" t="s">
        <v>174</v>
      </c>
      <c r="E182" s="188" t="s">
        <v>1</v>
      </c>
      <c r="F182" s="189" t="s">
        <v>280</v>
      </c>
      <c r="G182" s="13"/>
      <c r="H182" s="190">
        <v>1.5</v>
      </c>
      <c r="I182" s="191"/>
      <c r="J182" s="13"/>
      <c r="K182" s="13"/>
      <c r="L182" s="186"/>
      <c r="M182" s="192"/>
      <c r="N182" s="193"/>
      <c r="O182" s="193"/>
      <c r="P182" s="193"/>
      <c r="Q182" s="193"/>
      <c r="R182" s="193"/>
      <c r="S182" s="193"/>
      <c r="T182" s="19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8" t="s">
        <v>174</v>
      </c>
      <c r="AU182" s="188" t="s">
        <v>172</v>
      </c>
      <c r="AV182" s="13" t="s">
        <v>172</v>
      </c>
      <c r="AW182" s="13" t="s">
        <v>30</v>
      </c>
      <c r="AX182" s="13" t="s">
        <v>74</v>
      </c>
      <c r="AY182" s="188" t="s">
        <v>164</v>
      </c>
    </row>
    <row r="183" s="13" customFormat="1">
      <c r="A183" s="13"/>
      <c r="B183" s="186"/>
      <c r="C183" s="13"/>
      <c r="D183" s="187" t="s">
        <v>174</v>
      </c>
      <c r="E183" s="188" t="s">
        <v>1</v>
      </c>
      <c r="F183" s="189" t="s">
        <v>281</v>
      </c>
      <c r="G183" s="13"/>
      <c r="H183" s="190">
        <v>-0.90000000000000002</v>
      </c>
      <c r="I183" s="191"/>
      <c r="J183" s="13"/>
      <c r="K183" s="13"/>
      <c r="L183" s="186"/>
      <c r="M183" s="192"/>
      <c r="N183" s="193"/>
      <c r="O183" s="193"/>
      <c r="P183" s="193"/>
      <c r="Q183" s="193"/>
      <c r="R183" s="193"/>
      <c r="S183" s="193"/>
      <c r="T183" s="19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174</v>
      </c>
      <c r="AU183" s="188" t="s">
        <v>172</v>
      </c>
      <c r="AV183" s="13" t="s">
        <v>172</v>
      </c>
      <c r="AW183" s="13" t="s">
        <v>30</v>
      </c>
      <c r="AX183" s="13" t="s">
        <v>74</v>
      </c>
      <c r="AY183" s="188" t="s">
        <v>164</v>
      </c>
    </row>
    <row r="184" s="14" customFormat="1">
      <c r="A184" s="14"/>
      <c r="B184" s="195"/>
      <c r="C184" s="14"/>
      <c r="D184" s="187" t="s">
        <v>174</v>
      </c>
      <c r="E184" s="196" t="s">
        <v>1</v>
      </c>
      <c r="F184" s="197" t="s">
        <v>176</v>
      </c>
      <c r="G184" s="14"/>
      <c r="H184" s="198">
        <v>36.793999999999997</v>
      </c>
      <c r="I184" s="199"/>
      <c r="J184" s="14"/>
      <c r="K184" s="14"/>
      <c r="L184" s="195"/>
      <c r="M184" s="200"/>
      <c r="N184" s="201"/>
      <c r="O184" s="201"/>
      <c r="P184" s="201"/>
      <c r="Q184" s="201"/>
      <c r="R184" s="201"/>
      <c r="S184" s="201"/>
      <c r="T184" s="20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6" t="s">
        <v>174</v>
      </c>
      <c r="AU184" s="196" t="s">
        <v>172</v>
      </c>
      <c r="AV184" s="14" t="s">
        <v>177</v>
      </c>
      <c r="AW184" s="14" t="s">
        <v>30</v>
      </c>
      <c r="AX184" s="14" t="s">
        <v>74</v>
      </c>
      <c r="AY184" s="196" t="s">
        <v>164</v>
      </c>
    </row>
    <row r="185" s="15" customFormat="1">
      <c r="A185" s="15"/>
      <c r="B185" s="203"/>
      <c r="C185" s="15"/>
      <c r="D185" s="187" t="s">
        <v>174</v>
      </c>
      <c r="E185" s="204" t="s">
        <v>1</v>
      </c>
      <c r="F185" s="205" t="s">
        <v>178</v>
      </c>
      <c r="G185" s="15"/>
      <c r="H185" s="206">
        <v>36.793999999999997</v>
      </c>
      <c r="I185" s="207"/>
      <c r="J185" s="15"/>
      <c r="K185" s="15"/>
      <c r="L185" s="203"/>
      <c r="M185" s="208"/>
      <c r="N185" s="209"/>
      <c r="O185" s="209"/>
      <c r="P185" s="209"/>
      <c r="Q185" s="209"/>
      <c r="R185" s="209"/>
      <c r="S185" s="209"/>
      <c r="T185" s="21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4" t="s">
        <v>174</v>
      </c>
      <c r="AU185" s="204" t="s">
        <v>172</v>
      </c>
      <c r="AV185" s="15" t="s">
        <v>171</v>
      </c>
      <c r="AW185" s="15" t="s">
        <v>30</v>
      </c>
      <c r="AX185" s="15" t="s">
        <v>82</v>
      </c>
      <c r="AY185" s="204" t="s">
        <v>164</v>
      </c>
    </row>
    <row r="186" s="2" customFormat="1" ht="14.4" customHeight="1">
      <c r="A186" s="37"/>
      <c r="B186" s="171"/>
      <c r="C186" s="211" t="s">
        <v>287</v>
      </c>
      <c r="D186" s="211" t="s">
        <v>245</v>
      </c>
      <c r="E186" s="212" t="s">
        <v>283</v>
      </c>
      <c r="F186" s="213" t="s">
        <v>284</v>
      </c>
      <c r="G186" s="214" t="s">
        <v>170</v>
      </c>
      <c r="H186" s="215">
        <v>3.7530000000000001</v>
      </c>
      <c r="I186" s="216"/>
      <c r="J186" s="217">
        <f>ROUND(I186*H186,2)</f>
        <v>0</v>
      </c>
      <c r="K186" s="218"/>
      <c r="L186" s="219"/>
      <c r="M186" s="220" t="s">
        <v>1</v>
      </c>
      <c r="N186" s="221" t="s">
        <v>40</v>
      </c>
      <c r="O186" s="76"/>
      <c r="P186" s="182">
        <f>O186*H186</f>
        <v>0</v>
      </c>
      <c r="Q186" s="182">
        <v>0.0030000000000000001</v>
      </c>
      <c r="R186" s="182">
        <f>Q186*H186</f>
        <v>0.011259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248</v>
      </c>
      <c r="AT186" s="184" t="s">
        <v>245</v>
      </c>
      <c r="AU186" s="184" t="s">
        <v>172</v>
      </c>
      <c r="AY186" s="18" t="s">
        <v>164</v>
      </c>
      <c r="BE186" s="185">
        <f>IF(N186="základná",J186,0)</f>
        <v>0</v>
      </c>
      <c r="BF186" s="185">
        <f>IF(N186="znížená",J186,0)</f>
        <v>0</v>
      </c>
      <c r="BG186" s="185">
        <f>IF(N186="zákl. prenesená",J186,0)</f>
        <v>0</v>
      </c>
      <c r="BH186" s="185">
        <f>IF(N186="zníž. prenesená",J186,0)</f>
        <v>0</v>
      </c>
      <c r="BI186" s="185">
        <f>IF(N186="nulová",J186,0)</f>
        <v>0</v>
      </c>
      <c r="BJ186" s="18" t="s">
        <v>172</v>
      </c>
      <c r="BK186" s="185">
        <f>ROUND(I186*H186,2)</f>
        <v>0</v>
      </c>
      <c r="BL186" s="18" t="s">
        <v>120</v>
      </c>
      <c r="BM186" s="184" t="s">
        <v>285</v>
      </c>
    </row>
    <row r="187" s="13" customFormat="1">
      <c r="A187" s="13"/>
      <c r="B187" s="186"/>
      <c r="C187" s="13"/>
      <c r="D187" s="187" t="s">
        <v>174</v>
      </c>
      <c r="E187" s="13"/>
      <c r="F187" s="189" t="s">
        <v>475</v>
      </c>
      <c r="G187" s="13"/>
      <c r="H187" s="190">
        <v>3.7530000000000001</v>
      </c>
      <c r="I187" s="191"/>
      <c r="J187" s="13"/>
      <c r="K187" s="13"/>
      <c r="L187" s="186"/>
      <c r="M187" s="192"/>
      <c r="N187" s="193"/>
      <c r="O187" s="193"/>
      <c r="P187" s="193"/>
      <c r="Q187" s="193"/>
      <c r="R187" s="193"/>
      <c r="S187" s="193"/>
      <c r="T187" s="19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8" t="s">
        <v>174</v>
      </c>
      <c r="AU187" s="188" t="s">
        <v>172</v>
      </c>
      <c r="AV187" s="13" t="s">
        <v>172</v>
      </c>
      <c r="AW187" s="13" t="s">
        <v>3</v>
      </c>
      <c r="AX187" s="13" t="s">
        <v>82</v>
      </c>
      <c r="AY187" s="188" t="s">
        <v>164</v>
      </c>
    </row>
    <row r="188" s="2" customFormat="1" ht="24.15" customHeight="1">
      <c r="A188" s="37"/>
      <c r="B188" s="171"/>
      <c r="C188" s="172" t="s">
        <v>291</v>
      </c>
      <c r="D188" s="172" t="s">
        <v>167</v>
      </c>
      <c r="E188" s="173" t="s">
        <v>288</v>
      </c>
      <c r="F188" s="174" t="s">
        <v>289</v>
      </c>
      <c r="G188" s="175" t="s">
        <v>170</v>
      </c>
      <c r="H188" s="176">
        <v>75.091999999999999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40</v>
      </c>
      <c r="O188" s="76"/>
      <c r="P188" s="182">
        <f>O188*H188</f>
        <v>0</v>
      </c>
      <c r="Q188" s="182">
        <v>0.00029999999999999997</v>
      </c>
      <c r="R188" s="182">
        <f>Q188*H188</f>
        <v>0.022527599999999998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120</v>
      </c>
      <c r="AT188" s="184" t="s">
        <v>167</v>
      </c>
      <c r="AU188" s="184" t="s">
        <v>172</v>
      </c>
      <c r="AY188" s="18" t="s">
        <v>164</v>
      </c>
      <c r="BE188" s="185">
        <f>IF(N188="základná",J188,0)</f>
        <v>0</v>
      </c>
      <c r="BF188" s="185">
        <f>IF(N188="znížená",J188,0)</f>
        <v>0</v>
      </c>
      <c r="BG188" s="185">
        <f>IF(N188="zákl. prenesená",J188,0)</f>
        <v>0</v>
      </c>
      <c r="BH188" s="185">
        <f>IF(N188="zníž. prenesená",J188,0)</f>
        <v>0</v>
      </c>
      <c r="BI188" s="185">
        <f>IF(N188="nulová",J188,0)</f>
        <v>0</v>
      </c>
      <c r="BJ188" s="18" t="s">
        <v>172</v>
      </c>
      <c r="BK188" s="185">
        <f>ROUND(I188*H188,2)</f>
        <v>0</v>
      </c>
      <c r="BL188" s="18" t="s">
        <v>120</v>
      </c>
      <c r="BM188" s="184" t="s">
        <v>290</v>
      </c>
    </row>
    <row r="189" s="2" customFormat="1" ht="14.4" customHeight="1">
      <c r="A189" s="37"/>
      <c r="B189" s="171"/>
      <c r="C189" s="211" t="s">
        <v>294</v>
      </c>
      <c r="D189" s="211" t="s">
        <v>245</v>
      </c>
      <c r="E189" s="212" t="s">
        <v>283</v>
      </c>
      <c r="F189" s="213" t="s">
        <v>284</v>
      </c>
      <c r="G189" s="214" t="s">
        <v>170</v>
      </c>
      <c r="H189" s="215">
        <v>77.344999999999999</v>
      </c>
      <c r="I189" s="216"/>
      <c r="J189" s="217">
        <f>ROUND(I189*H189,2)</f>
        <v>0</v>
      </c>
      <c r="K189" s="218"/>
      <c r="L189" s="219"/>
      <c r="M189" s="220" t="s">
        <v>1</v>
      </c>
      <c r="N189" s="221" t="s">
        <v>40</v>
      </c>
      <c r="O189" s="76"/>
      <c r="P189" s="182">
        <f>O189*H189</f>
        <v>0</v>
      </c>
      <c r="Q189" s="182">
        <v>0.0030000000000000001</v>
      </c>
      <c r="R189" s="182">
        <f>Q189*H189</f>
        <v>0.23203499999999999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248</v>
      </c>
      <c r="AT189" s="184" t="s">
        <v>245</v>
      </c>
      <c r="AU189" s="184" t="s">
        <v>172</v>
      </c>
      <c r="AY189" s="18" t="s">
        <v>164</v>
      </c>
      <c r="BE189" s="185">
        <f>IF(N189="základná",J189,0)</f>
        <v>0</v>
      </c>
      <c r="BF189" s="185">
        <f>IF(N189="znížená",J189,0)</f>
        <v>0</v>
      </c>
      <c r="BG189" s="185">
        <f>IF(N189="zákl. prenesená",J189,0)</f>
        <v>0</v>
      </c>
      <c r="BH189" s="185">
        <f>IF(N189="zníž. prenesená",J189,0)</f>
        <v>0</v>
      </c>
      <c r="BI189" s="185">
        <f>IF(N189="nulová",J189,0)</f>
        <v>0</v>
      </c>
      <c r="BJ189" s="18" t="s">
        <v>172</v>
      </c>
      <c r="BK189" s="185">
        <f>ROUND(I189*H189,2)</f>
        <v>0</v>
      </c>
      <c r="BL189" s="18" t="s">
        <v>120</v>
      </c>
      <c r="BM189" s="184" t="s">
        <v>292</v>
      </c>
    </row>
    <row r="190" s="13" customFormat="1">
      <c r="A190" s="13"/>
      <c r="B190" s="186"/>
      <c r="C190" s="13"/>
      <c r="D190" s="187" t="s">
        <v>174</v>
      </c>
      <c r="E190" s="13"/>
      <c r="F190" s="189" t="s">
        <v>476</v>
      </c>
      <c r="G190" s="13"/>
      <c r="H190" s="190">
        <v>77.344999999999999</v>
      </c>
      <c r="I190" s="191"/>
      <c r="J190" s="13"/>
      <c r="K190" s="13"/>
      <c r="L190" s="186"/>
      <c r="M190" s="192"/>
      <c r="N190" s="193"/>
      <c r="O190" s="193"/>
      <c r="P190" s="193"/>
      <c r="Q190" s="193"/>
      <c r="R190" s="193"/>
      <c r="S190" s="193"/>
      <c r="T190" s="19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8" t="s">
        <v>174</v>
      </c>
      <c r="AU190" s="188" t="s">
        <v>172</v>
      </c>
      <c r="AV190" s="13" t="s">
        <v>172</v>
      </c>
      <c r="AW190" s="13" t="s">
        <v>3</v>
      </c>
      <c r="AX190" s="13" t="s">
        <v>82</v>
      </c>
      <c r="AY190" s="188" t="s">
        <v>164</v>
      </c>
    </row>
    <row r="191" s="2" customFormat="1" ht="14.4" customHeight="1">
      <c r="A191" s="37"/>
      <c r="B191" s="171"/>
      <c r="C191" s="172" t="s">
        <v>298</v>
      </c>
      <c r="D191" s="172" t="s">
        <v>167</v>
      </c>
      <c r="E191" s="173" t="s">
        <v>295</v>
      </c>
      <c r="F191" s="174" t="s">
        <v>296</v>
      </c>
      <c r="G191" s="175" t="s">
        <v>170</v>
      </c>
      <c r="H191" s="176">
        <v>75.091999999999999</v>
      </c>
      <c r="I191" s="177"/>
      <c r="J191" s="178">
        <f>ROUND(I191*H191,2)</f>
        <v>0</v>
      </c>
      <c r="K191" s="179"/>
      <c r="L191" s="38"/>
      <c r="M191" s="180" t="s">
        <v>1</v>
      </c>
      <c r="N191" s="181" t="s">
        <v>40</v>
      </c>
      <c r="O191" s="76"/>
      <c r="P191" s="182">
        <f>O191*H191</f>
        <v>0</v>
      </c>
      <c r="Q191" s="182">
        <v>0</v>
      </c>
      <c r="R191" s="182">
        <f>Q191*H191</f>
        <v>0</v>
      </c>
      <c r="S191" s="182">
        <v>0</v>
      </c>
      <c r="T191" s="18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4" t="s">
        <v>120</v>
      </c>
      <c r="AT191" s="184" t="s">
        <v>167</v>
      </c>
      <c r="AU191" s="184" t="s">
        <v>172</v>
      </c>
      <c r="AY191" s="18" t="s">
        <v>164</v>
      </c>
      <c r="BE191" s="185">
        <f>IF(N191="základná",J191,0)</f>
        <v>0</v>
      </c>
      <c r="BF191" s="185">
        <f>IF(N191="znížená",J191,0)</f>
        <v>0</v>
      </c>
      <c r="BG191" s="185">
        <f>IF(N191="zákl. prenesená",J191,0)</f>
        <v>0</v>
      </c>
      <c r="BH191" s="185">
        <f>IF(N191="zníž. prenesená",J191,0)</f>
        <v>0</v>
      </c>
      <c r="BI191" s="185">
        <f>IF(N191="nulová",J191,0)</f>
        <v>0</v>
      </c>
      <c r="BJ191" s="18" t="s">
        <v>172</v>
      </c>
      <c r="BK191" s="185">
        <f>ROUND(I191*H191,2)</f>
        <v>0</v>
      </c>
      <c r="BL191" s="18" t="s">
        <v>120</v>
      </c>
      <c r="BM191" s="184" t="s">
        <v>297</v>
      </c>
    </row>
    <row r="192" s="2" customFormat="1" ht="24.15" customHeight="1">
      <c r="A192" s="37"/>
      <c r="B192" s="171"/>
      <c r="C192" s="172" t="s">
        <v>304</v>
      </c>
      <c r="D192" s="172" t="s">
        <v>167</v>
      </c>
      <c r="E192" s="173" t="s">
        <v>299</v>
      </c>
      <c r="F192" s="174" t="s">
        <v>300</v>
      </c>
      <c r="G192" s="175" t="s">
        <v>194</v>
      </c>
      <c r="H192" s="176">
        <v>0.26700000000000002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40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120</v>
      </c>
      <c r="AT192" s="184" t="s">
        <v>167</v>
      </c>
      <c r="AU192" s="184" t="s">
        <v>172</v>
      </c>
      <c r="AY192" s="18" t="s">
        <v>164</v>
      </c>
      <c r="BE192" s="185">
        <f>IF(N192="základná",J192,0)</f>
        <v>0</v>
      </c>
      <c r="BF192" s="185">
        <f>IF(N192="znížená",J192,0)</f>
        <v>0</v>
      </c>
      <c r="BG192" s="185">
        <f>IF(N192="zákl. prenesená",J192,0)</f>
        <v>0</v>
      </c>
      <c r="BH192" s="185">
        <f>IF(N192="zníž. prenesená",J192,0)</f>
        <v>0</v>
      </c>
      <c r="BI192" s="185">
        <f>IF(N192="nulová",J192,0)</f>
        <v>0</v>
      </c>
      <c r="BJ192" s="18" t="s">
        <v>172</v>
      </c>
      <c r="BK192" s="185">
        <f>ROUND(I192*H192,2)</f>
        <v>0</v>
      </c>
      <c r="BL192" s="18" t="s">
        <v>120</v>
      </c>
      <c r="BM192" s="184" t="s">
        <v>301</v>
      </c>
    </row>
    <row r="193" s="12" customFormat="1" ht="22.8" customHeight="1">
      <c r="A193" s="12"/>
      <c r="B193" s="158"/>
      <c r="C193" s="12"/>
      <c r="D193" s="159" t="s">
        <v>73</v>
      </c>
      <c r="E193" s="169" t="s">
        <v>302</v>
      </c>
      <c r="F193" s="169" t="s">
        <v>303</v>
      </c>
      <c r="G193" s="12"/>
      <c r="H193" s="12"/>
      <c r="I193" s="161"/>
      <c r="J193" s="170">
        <f>BK193</f>
        <v>0</v>
      </c>
      <c r="K193" s="12"/>
      <c r="L193" s="158"/>
      <c r="M193" s="163"/>
      <c r="N193" s="164"/>
      <c r="O193" s="164"/>
      <c r="P193" s="165">
        <f>SUM(P194:P200)</f>
        <v>0</v>
      </c>
      <c r="Q193" s="164"/>
      <c r="R193" s="165">
        <f>SUM(R194:R200)</f>
        <v>0.0507091</v>
      </c>
      <c r="S193" s="164"/>
      <c r="T193" s="166">
        <f>SUM(T194:T200)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59" t="s">
        <v>172</v>
      </c>
      <c r="AT193" s="167" t="s">
        <v>73</v>
      </c>
      <c r="AU193" s="167" t="s">
        <v>82</v>
      </c>
      <c r="AY193" s="159" t="s">
        <v>164</v>
      </c>
      <c r="BK193" s="168">
        <f>SUM(BK194:BK200)</f>
        <v>0</v>
      </c>
    </row>
    <row r="194" s="2" customFormat="1" ht="24.15" customHeight="1">
      <c r="A194" s="37"/>
      <c r="B194" s="171"/>
      <c r="C194" s="172" t="s">
        <v>308</v>
      </c>
      <c r="D194" s="172" t="s">
        <v>167</v>
      </c>
      <c r="E194" s="173" t="s">
        <v>305</v>
      </c>
      <c r="F194" s="174" t="s">
        <v>306</v>
      </c>
      <c r="G194" s="175" t="s">
        <v>170</v>
      </c>
      <c r="H194" s="176">
        <v>3.21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40</v>
      </c>
      <c r="O194" s="76"/>
      <c r="P194" s="182">
        <f>O194*H194</f>
        <v>0</v>
      </c>
      <c r="Q194" s="182">
        <v>0.00315</v>
      </c>
      <c r="R194" s="182">
        <f>Q194*H194</f>
        <v>0.010111500000000001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120</v>
      </c>
      <c r="AT194" s="184" t="s">
        <v>167</v>
      </c>
      <c r="AU194" s="184" t="s">
        <v>172</v>
      </c>
      <c r="AY194" s="18" t="s">
        <v>164</v>
      </c>
      <c r="BE194" s="185">
        <f>IF(N194="základná",J194,0)</f>
        <v>0</v>
      </c>
      <c r="BF194" s="185">
        <f>IF(N194="znížená",J194,0)</f>
        <v>0</v>
      </c>
      <c r="BG194" s="185">
        <f>IF(N194="zákl. prenesená",J194,0)</f>
        <v>0</v>
      </c>
      <c r="BH194" s="185">
        <f>IF(N194="zníž. prenesená",J194,0)</f>
        <v>0</v>
      </c>
      <c r="BI194" s="185">
        <f>IF(N194="nulová",J194,0)</f>
        <v>0</v>
      </c>
      <c r="BJ194" s="18" t="s">
        <v>172</v>
      </c>
      <c r="BK194" s="185">
        <f>ROUND(I194*H194,2)</f>
        <v>0</v>
      </c>
      <c r="BL194" s="18" t="s">
        <v>120</v>
      </c>
      <c r="BM194" s="184" t="s">
        <v>307</v>
      </c>
    </row>
    <row r="195" s="13" customFormat="1">
      <c r="A195" s="13"/>
      <c r="B195" s="186"/>
      <c r="C195" s="13"/>
      <c r="D195" s="187" t="s">
        <v>174</v>
      </c>
      <c r="E195" s="188" t="s">
        <v>1</v>
      </c>
      <c r="F195" s="189" t="s">
        <v>470</v>
      </c>
      <c r="G195" s="13"/>
      <c r="H195" s="190">
        <v>3.21</v>
      </c>
      <c r="I195" s="191"/>
      <c r="J195" s="13"/>
      <c r="K195" s="13"/>
      <c r="L195" s="186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8" t="s">
        <v>174</v>
      </c>
      <c r="AU195" s="188" t="s">
        <v>172</v>
      </c>
      <c r="AV195" s="13" t="s">
        <v>172</v>
      </c>
      <c r="AW195" s="13" t="s">
        <v>30</v>
      </c>
      <c r="AX195" s="13" t="s">
        <v>74</v>
      </c>
      <c r="AY195" s="188" t="s">
        <v>164</v>
      </c>
    </row>
    <row r="196" s="14" customFormat="1">
      <c r="A196" s="14"/>
      <c r="B196" s="195"/>
      <c r="C196" s="14"/>
      <c r="D196" s="187" t="s">
        <v>174</v>
      </c>
      <c r="E196" s="196" t="s">
        <v>1</v>
      </c>
      <c r="F196" s="197" t="s">
        <v>176</v>
      </c>
      <c r="G196" s="14"/>
      <c r="H196" s="198">
        <v>3.21</v>
      </c>
      <c r="I196" s="199"/>
      <c r="J196" s="14"/>
      <c r="K196" s="14"/>
      <c r="L196" s="195"/>
      <c r="M196" s="200"/>
      <c r="N196" s="201"/>
      <c r="O196" s="201"/>
      <c r="P196" s="201"/>
      <c r="Q196" s="201"/>
      <c r="R196" s="201"/>
      <c r="S196" s="201"/>
      <c r="T196" s="20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6" t="s">
        <v>174</v>
      </c>
      <c r="AU196" s="196" t="s">
        <v>172</v>
      </c>
      <c r="AV196" s="14" t="s">
        <v>177</v>
      </c>
      <c r="AW196" s="14" t="s">
        <v>30</v>
      </c>
      <c r="AX196" s="14" t="s">
        <v>74</v>
      </c>
      <c r="AY196" s="196" t="s">
        <v>164</v>
      </c>
    </row>
    <row r="197" s="15" customFormat="1">
      <c r="A197" s="15"/>
      <c r="B197" s="203"/>
      <c r="C197" s="15"/>
      <c r="D197" s="187" t="s">
        <v>174</v>
      </c>
      <c r="E197" s="204" t="s">
        <v>1</v>
      </c>
      <c r="F197" s="205" t="s">
        <v>178</v>
      </c>
      <c r="G197" s="15"/>
      <c r="H197" s="206">
        <v>3.21</v>
      </c>
      <c r="I197" s="207"/>
      <c r="J197" s="15"/>
      <c r="K197" s="15"/>
      <c r="L197" s="203"/>
      <c r="M197" s="208"/>
      <c r="N197" s="209"/>
      <c r="O197" s="209"/>
      <c r="P197" s="209"/>
      <c r="Q197" s="209"/>
      <c r="R197" s="209"/>
      <c r="S197" s="209"/>
      <c r="T197" s="21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04" t="s">
        <v>174</v>
      </c>
      <c r="AU197" s="204" t="s">
        <v>172</v>
      </c>
      <c r="AV197" s="15" t="s">
        <v>171</v>
      </c>
      <c r="AW197" s="15" t="s">
        <v>30</v>
      </c>
      <c r="AX197" s="15" t="s">
        <v>82</v>
      </c>
      <c r="AY197" s="204" t="s">
        <v>164</v>
      </c>
    </row>
    <row r="198" s="2" customFormat="1" ht="24.15" customHeight="1">
      <c r="A198" s="37"/>
      <c r="B198" s="171"/>
      <c r="C198" s="211" t="s">
        <v>248</v>
      </c>
      <c r="D198" s="211" t="s">
        <v>245</v>
      </c>
      <c r="E198" s="212" t="s">
        <v>309</v>
      </c>
      <c r="F198" s="213" t="s">
        <v>310</v>
      </c>
      <c r="G198" s="214" t="s">
        <v>170</v>
      </c>
      <c r="H198" s="215">
        <v>3.274</v>
      </c>
      <c r="I198" s="216"/>
      <c r="J198" s="217">
        <f>ROUND(I198*H198,2)</f>
        <v>0</v>
      </c>
      <c r="K198" s="218"/>
      <c r="L198" s="219"/>
      <c r="M198" s="220" t="s">
        <v>1</v>
      </c>
      <c r="N198" s="221" t="s">
        <v>40</v>
      </c>
      <c r="O198" s="76"/>
      <c r="P198" s="182">
        <f>O198*H198</f>
        <v>0</v>
      </c>
      <c r="Q198" s="182">
        <v>0.0124</v>
      </c>
      <c r="R198" s="182">
        <f>Q198*H198</f>
        <v>0.040597599999999998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248</v>
      </c>
      <c r="AT198" s="184" t="s">
        <v>245</v>
      </c>
      <c r="AU198" s="184" t="s">
        <v>172</v>
      </c>
      <c r="AY198" s="18" t="s">
        <v>164</v>
      </c>
      <c r="BE198" s="185">
        <f>IF(N198="základná",J198,0)</f>
        <v>0</v>
      </c>
      <c r="BF198" s="185">
        <f>IF(N198="znížená",J198,0)</f>
        <v>0</v>
      </c>
      <c r="BG198" s="185">
        <f>IF(N198="zákl. prenesená",J198,0)</f>
        <v>0</v>
      </c>
      <c r="BH198" s="185">
        <f>IF(N198="zníž. prenesená",J198,0)</f>
        <v>0</v>
      </c>
      <c r="BI198" s="185">
        <f>IF(N198="nulová",J198,0)</f>
        <v>0</v>
      </c>
      <c r="BJ198" s="18" t="s">
        <v>172</v>
      </c>
      <c r="BK198" s="185">
        <f>ROUND(I198*H198,2)</f>
        <v>0</v>
      </c>
      <c r="BL198" s="18" t="s">
        <v>120</v>
      </c>
      <c r="BM198" s="184" t="s">
        <v>311</v>
      </c>
    </row>
    <row r="199" s="13" customFormat="1">
      <c r="A199" s="13"/>
      <c r="B199" s="186"/>
      <c r="C199" s="13"/>
      <c r="D199" s="187" t="s">
        <v>174</v>
      </c>
      <c r="E199" s="13"/>
      <c r="F199" s="189" t="s">
        <v>477</v>
      </c>
      <c r="G199" s="13"/>
      <c r="H199" s="190">
        <v>3.274</v>
      </c>
      <c r="I199" s="191"/>
      <c r="J199" s="13"/>
      <c r="K199" s="13"/>
      <c r="L199" s="186"/>
      <c r="M199" s="192"/>
      <c r="N199" s="193"/>
      <c r="O199" s="193"/>
      <c r="P199" s="193"/>
      <c r="Q199" s="193"/>
      <c r="R199" s="193"/>
      <c r="S199" s="193"/>
      <c r="T199" s="19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8" t="s">
        <v>174</v>
      </c>
      <c r="AU199" s="188" t="s">
        <v>172</v>
      </c>
      <c r="AV199" s="13" t="s">
        <v>172</v>
      </c>
      <c r="AW199" s="13" t="s">
        <v>3</v>
      </c>
      <c r="AX199" s="13" t="s">
        <v>82</v>
      </c>
      <c r="AY199" s="188" t="s">
        <v>164</v>
      </c>
    </row>
    <row r="200" s="2" customFormat="1" ht="24.15" customHeight="1">
      <c r="A200" s="37"/>
      <c r="B200" s="171"/>
      <c r="C200" s="172" t="s">
        <v>318</v>
      </c>
      <c r="D200" s="172" t="s">
        <v>167</v>
      </c>
      <c r="E200" s="173" t="s">
        <v>313</v>
      </c>
      <c r="F200" s="174" t="s">
        <v>314</v>
      </c>
      <c r="G200" s="175" t="s">
        <v>194</v>
      </c>
      <c r="H200" s="176">
        <v>0.050999999999999997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40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120</v>
      </c>
      <c r="AT200" s="184" t="s">
        <v>167</v>
      </c>
      <c r="AU200" s="184" t="s">
        <v>172</v>
      </c>
      <c r="AY200" s="18" t="s">
        <v>164</v>
      </c>
      <c r="BE200" s="185">
        <f>IF(N200="základná",J200,0)</f>
        <v>0</v>
      </c>
      <c r="BF200" s="185">
        <f>IF(N200="znížená",J200,0)</f>
        <v>0</v>
      </c>
      <c r="BG200" s="185">
        <f>IF(N200="zákl. prenesená",J200,0)</f>
        <v>0</v>
      </c>
      <c r="BH200" s="185">
        <f>IF(N200="zníž. prenesená",J200,0)</f>
        <v>0</v>
      </c>
      <c r="BI200" s="185">
        <f>IF(N200="nulová",J200,0)</f>
        <v>0</v>
      </c>
      <c r="BJ200" s="18" t="s">
        <v>172</v>
      </c>
      <c r="BK200" s="185">
        <f>ROUND(I200*H200,2)</f>
        <v>0</v>
      </c>
      <c r="BL200" s="18" t="s">
        <v>120</v>
      </c>
      <c r="BM200" s="184" t="s">
        <v>315</v>
      </c>
    </row>
    <row r="201" s="12" customFormat="1" ht="22.8" customHeight="1">
      <c r="A201" s="12"/>
      <c r="B201" s="158"/>
      <c r="C201" s="12"/>
      <c r="D201" s="159" t="s">
        <v>73</v>
      </c>
      <c r="E201" s="169" t="s">
        <v>316</v>
      </c>
      <c r="F201" s="169" t="s">
        <v>317</v>
      </c>
      <c r="G201" s="12"/>
      <c r="H201" s="12"/>
      <c r="I201" s="161"/>
      <c r="J201" s="170">
        <f>BK201</f>
        <v>0</v>
      </c>
      <c r="K201" s="12"/>
      <c r="L201" s="158"/>
      <c r="M201" s="163"/>
      <c r="N201" s="164"/>
      <c r="O201" s="164"/>
      <c r="P201" s="165">
        <f>SUM(P202:P228)</f>
        <v>0</v>
      </c>
      <c r="Q201" s="164"/>
      <c r="R201" s="165">
        <f>SUM(R202:R228)</f>
        <v>0.077379500000000004</v>
      </c>
      <c r="S201" s="164"/>
      <c r="T201" s="166">
        <f>SUM(T202:T228)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59" t="s">
        <v>172</v>
      </c>
      <c r="AT201" s="167" t="s">
        <v>73</v>
      </c>
      <c r="AU201" s="167" t="s">
        <v>82</v>
      </c>
      <c r="AY201" s="159" t="s">
        <v>164</v>
      </c>
      <c r="BK201" s="168">
        <f>SUM(BK202:BK228)</f>
        <v>0</v>
      </c>
    </row>
    <row r="202" s="2" customFormat="1" ht="24.15" customHeight="1">
      <c r="A202" s="37"/>
      <c r="B202" s="171"/>
      <c r="C202" s="172" t="s">
        <v>326</v>
      </c>
      <c r="D202" s="172" t="s">
        <v>167</v>
      </c>
      <c r="E202" s="173" t="s">
        <v>319</v>
      </c>
      <c r="F202" s="174" t="s">
        <v>320</v>
      </c>
      <c r="G202" s="175" t="s">
        <v>170</v>
      </c>
      <c r="H202" s="176">
        <v>23.57</v>
      </c>
      <c r="I202" s="177"/>
      <c r="J202" s="178">
        <f>ROUND(I202*H202,2)</f>
        <v>0</v>
      </c>
      <c r="K202" s="179"/>
      <c r="L202" s="38"/>
      <c r="M202" s="180" t="s">
        <v>1</v>
      </c>
      <c r="N202" s="181" t="s">
        <v>40</v>
      </c>
      <c r="O202" s="76"/>
      <c r="P202" s="182">
        <f>O202*H202</f>
        <v>0</v>
      </c>
      <c r="Q202" s="182">
        <v>0.00016000000000000001</v>
      </c>
      <c r="R202" s="182">
        <f>Q202*H202</f>
        <v>0.0037712000000000002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120</v>
      </c>
      <c r="AT202" s="184" t="s">
        <v>167</v>
      </c>
      <c r="AU202" s="184" t="s">
        <v>172</v>
      </c>
      <c r="AY202" s="18" t="s">
        <v>164</v>
      </c>
      <c r="BE202" s="185">
        <f>IF(N202="základná",J202,0)</f>
        <v>0</v>
      </c>
      <c r="BF202" s="185">
        <f>IF(N202="znížená",J202,0)</f>
        <v>0</v>
      </c>
      <c r="BG202" s="185">
        <f>IF(N202="zákl. prenesená",J202,0)</f>
        <v>0</v>
      </c>
      <c r="BH202" s="185">
        <f>IF(N202="zníž. prenesená",J202,0)</f>
        <v>0</v>
      </c>
      <c r="BI202" s="185">
        <f>IF(N202="nulová",J202,0)</f>
        <v>0</v>
      </c>
      <c r="BJ202" s="18" t="s">
        <v>172</v>
      </c>
      <c r="BK202" s="185">
        <f>ROUND(I202*H202,2)</f>
        <v>0</v>
      </c>
      <c r="BL202" s="18" t="s">
        <v>120</v>
      </c>
      <c r="BM202" s="184" t="s">
        <v>321</v>
      </c>
    </row>
    <row r="203" s="13" customFormat="1">
      <c r="A203" s="13"/>
      <c r="B203" s="186"/>
      <c r="C203" s="13"/>
      <c r="D203" s="187" t="s">
        <v>174</v>
      </c>
      <c r="E203" s="188" t="s">
        <v>1</v>
      </c>
      <c r="F203" s="189" t="s">
        <v>322</v>
      </c>
      <c r="G203" s="13"/>
      <c r="H203" s="190">
        <v>22.32</v>
      </c>
      <c r="I203" s="191"/>
      <c r="J203" s="13"/>
      <c r="K203" s="13"/>
      <c r="L203" s="186"/>
      <c r="M203" s="192"/>
      <c r="N203" s="193"/>
      <c r="O203" s="193"/>
      <c r="P203" s="193"/>
      <c r="Q203" s="193"/>
      <c r="R203" s="193"/>
      <c r="S203" s="193"/>
      <c r="T203" s="19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8" t="s">
        <v>174</v>
      </c>
      <c r="AU203" s="188" t="s">
        <v>172</v>
      </c>
      <c r="AV203" s="13" t="s">
        <v>172</v>
      </c>
      <c r="AW203" s="13" t="s">
        <v>30</v>
      </c>
      <c r="AX203" s="13" t="s">
        <v>74</v>
      </c>
      <c r="AY203" s="188" t="s">
        <v>164</v>
      </c>
    </row>
    <row r="204" s="14" customFormat="1">
      <c r="A204" s="14"/>
      <c r="B204" s="195"/>
      <c r="C204" s="14"/>
      <c r="D204" s="187" t="s">
        <v>174</v>
      </c>
      <c r="E204" s="196" t="s">
        <v>1</v>
      </c>
      <c r="F204" s="197" t="s">
        <v>323</v>
      </c>
      <c r="G204" s="14"/>
      <c r="H204" s="198">
        <v>22.32</v>
      </c>
      <c r="I204" s="199"/>
      <c r="J204" s="14"/>
      <c r="K204" s="14"/>
      <c r="L204" s="195"/>
      <c r="M204" s="200"/>
      <c r="N204" s="201"/>
      <c r="O204" s="201"/>
      <c r="P204" s="201"/>
      <c r="Q204" s="201"/>
      <c r="R204" s="201"/>
      <c r="S204" s="201"/>
      <c r="T204" s="20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6" t="s">
        <v>174</v>
      </c>
      <c r="AU204" s="196" t="s">
        <v>172</v>
      </c>
      <c r="AV204" s="14" t="s">
        <v>177</v>
      </c>
      <c r="AW204" s="14" t="s">
        <v>30</v>
      </c>
      <c r="AX204" s="14" t="s">
        <v>74</v>
      </c>
      <c r="AY204" s="196" t="s">
        <v>164</v>
      </c>
    </row>
    <row r="205" s="13" customFormat="1">
      <c r="A205" s="13"/>
      <c r="B205" s="186"/>
      <c r="C205" s="13"/>
      <c r="D205" s="187" t="s">
        <v>174</v>
      </c>
      <c r="E205" s="188" t="s">
        <v>1</v>
      </c>
      <c r="F205" s="189" t="s">
        <v>324</v>
      </c>
      <c r="G205" s="13"/>
      <c r="H205" s="190">
        <v>1.25</v>
      </c>
      <c r="I205" s="191"/>
      <c r="J205" s="13"/>
      <c r="K205" s="13"/>
      <c r="L205" s="186"/>
      <c r="M205" s="192"/>
      <c r="N205" s="193"/>
      <c r="O205" s="193"/>
      <c r="P205" s="193"/>
      <c r="Q205" s="193"/>
      <c r="R205" s="193"/>
      <c r="S205" s="193"/>
      <c r="T205" s="19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8" t="s">
        <v>174</v>
      </c>
      <c r="AU205" s="188" t="s">
        <v>172</v>
      </c>
      <c r="AV205" s="13" t="s">
        <v>172</v>
      </c>
      <c r="AW205" s="13" t="s">
        <v>30</v>
      </c>
      <c r="AX205" s="13" t="s">
        <v>74</v>
      </c>
      <c r="AY205" s="188" t="s">
        <v>164</v>
      </c>
    </row>
    <row r="206" s="14" customFormat="1">
      <c r="A206" s="14"/>
      <c r="B206" s="195"/>
      <c r="C206" s="14"/>
      <c r="D206" s="187" t="s">
        <v>174</v>
      </c>
      <c r="E206" s="196" t="s">
        <v>1</v>
      </c>
      <c r="F206" s="197" t="s">
        <v>325</v>
      </c>
      <c r="G206" s="14"/>
      <c r="H206" s="198">
        <v>1.25</v>
      </c>
      <c r="I206" s="199"/>
      <c r="J206" s="14"/>
      <c r="K206" s="14"/>
      <c r="L206" s="195"/>
      <c r="M206" s="200"/>
      <c r="N206" s="201"/>
      <c r="O206" s="201"/>
      <c r="P206" s="201"/>
      <c r="Q206" s="201"/>
      <c r="R206" s="201"/>
      <c r="S206" s="201"/>
      <c r="T206" s="20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196" t="s">
        <v>174</v>
      </c>
      <c r="AU206" s="196" t="s">
        <v>172</v>
      </c>
      <c r="AV206" s="14" t="s">
        <v>177</v>
      </c>
      <c r="AW206" s="14" t="s">
        <v>30</v>
      </c>
      <c r="AX206" s="14" t="s">
        <v>74</v>
      </c>
      <c r="AY206" s="196" t="s">
        <v>164</v>
      </c>
    </row>
    <row r="207" s="15" customFormat="1">
      <c r="A207" s="15"/>
      <c r="B207" s="203"/>
      <c r="C207" s="15"/>
      <c r="D207" s="187" t="s">
        <v>174</v>
      </c>
      <c r="E207" s="204" t="s">
        <v>1</v>
      </c>
      <c r="F207" s="205" t="s">
        <v>178</v>
      </c>
      <c r="G207" s="15"/>
      <c r="H207" s="206">
        <v>23.57</v>
      </c>
      <c r="I207" s="207"/>
      <c r="J207" s="15"/>
      <c r="K207" s="15"/>
      <c r="L207" s="203"/>
      <c r="M207" s="208"/>
      <c r="N207" s="209"/>
      <c r="O207" s="209"/>
      <c r="P207" s="209"/>
      <c r="Q207" s="209"/>
      <c r="R207" s="209"/>
      <c r="S207" s="209"/>
      <c r="T207" s="210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04" t="s">
        <v>174</v>
      </c>
      <c r="AU207" s="204" t="s">
        <v>172</v>
      </c>
      <c r="AV207" s="15" t="s">
        <v>171</v>
      </c>
      <c r="AW207" s="15" t="s">
        <v>30</v>
      </c>
      <c r="AX207" s="15" t="s">
        <v>82</v>
      </c>
      <c r="AY207" s="204" t="s">
        <v>164</v>
      </c>
    </row>
    <row r="208" s="2" customFormat="1" ht="24.15" customHeight="1">
      <c r="A208" s="37"/>
      <c r="B208" s="171"/>
      <c r="C208" s="172" t="s">
        <v>334</v>
      </c>
      <c r="D208" s="172" t="s">
        <v>167</v>
      </c>
      <c r="E208" s="173" t="s">
        <v>327</v>
      </c>
      <c r="F208" s="174" t="s">
        <v>391</v>
      </c>
      <c r="G208" s="175" t="s">
        <v>170</v>
      </c>
      <c r="H208" s="176">
        <v>42.180999999999997</v>
      </c>
      <c r="I208" s="177"/>
      <c r="J208" s="178">
        <f>ROUND(I208*H208,2)</f>
        <v>0</v>
      </c>
      <c r="K208" s="179"/>
      <c r="L208" s="38"/>
      <c r="M208" s="180" t="s">
        <v>1</v>
      </c>
      <c r="N208" s="181" t="s">
        <v>40</v>
      </c>
      <c r="O208" s="76"/>
      <c r="P208" s="182">
        <f>O208*H208</f>
        <v>0</v>
      </c>
      <c r="Q208" s="182">
        <v>0.00040000000000000002</v>
      </c>
      <c r="R208" s="182">
        <f>Q208*H208</f>
        <v>0.016872399999999999</v>
      </c>
      <c r="S208" s="182">
        <v>0</v>
      </c>
      <c r="T208" s="18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4" t="s">
        <v>120</v>
      </c>
      <c r="AT208" s="184" t="s">
        <v>167</v>
      </c>
      <c r="AU208" s="184" t="s">
        <v>172</v>
      </c>
      <c r="AY208" s="18" t="s">
        <v>164</v>
      </c>
      <c r="BE208" s="185">
        <f>IF(N208="základná",J208,0)</f>
        <v>0</v>
      </c>
      <c r="BF208" s="185">
        <f>IF(N208="znížená",J208,0)</f>
        <v>0</v>
      </c>
      <c r="BG208" s="185">
        <f>IF(N208="zákl. prenesená",J208,0)</f>
        <v>0</v>
      </c>
      <c r="BH208" s="185">
        <f>IF(N208="zníž. prenesená",J208,0)</f>
        <v>0</v>
      </c>
      <c r="BI208" s="185">
        <f>IF(N208="nulová",J208,0)</f>
        <v>0</v>
      </c>
      <c r="BJ208" s="18" t="s">
        <v>172</v>
      </c>
      <c r="BK208" s="185">
        <f>ROUND(I208*H208,2)</f>
        <v>0</v>
      </c>
      <c r="BL208" s="18" t="s">
        <v>120</v>
      </c>
      <c r="BM208" s="184" t="s">
        <v>329</v>
      </c>
    </row>
    <row r="209" s="13" customFormat="1">
      <c r="A209" s="13"/>
      <c r="B209" s="186"/>
      <c r="C209" s="13"/>
      <c r="D209" s="187" t="s">
        <v>174</v>
      </c>
      <c r="E209" s="188" t="s">
        <v>1</v>
      </c>
      <c r="F209" s="189" t="s">
        <v>478</v>
      </c>
      <c r="G209" s="13"/>
      <c r="H209" s="190">
        <v>43.109999999999999</v>
      </c>
      <c r="I209" s="191"/>
      <c r="J209" s="13"/>
      <c r="K209" s="13"/>
      <c r="L209" s="186"/>
      <c r="M209" s="192"/>
      <c r="N209" s="193"/>
      <c r="O209" s="193"/>
      <c r="P209" s="193"/>
      <c r="Q209" s="193"/>
      <c r="R209" s="193"/>
      <c r="S209" s="193"/>
      <c r="T209" s="19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8" t="s">
        <v>174</v>
      </c>
      <c r="AU209" s="188" t="s">
        <v>172</v>
      </c>
      <c r="AV209" s="13" t="s">
        <v>172</v>
      </c>
      <c r="AW209" s="13" t="s">
        <v>30</v>
      </c>
      <c r="AX209" s="13" t="s">
        <v>74</v>
      </c>
      <c r="AY209" s="188" t="s">
        <v>164</v>
      </c>
    </row>
    <row r="210" s="13" customFormat="1">
      <c r="A210" s="13"/>
      <c r="B210" s="186"/>
      <c r="C210" s="13"/>
      <c r="D210" s="187" t="s">
        <v>174</v>
      </c>
      <c r="E210" s="188" t="s">
        <v>1</v>
      </c>
      <c r="F210" s="189" t="s">
        <v>331</v>
      </c>
      <c r="G210" s="13"/>
      <c r="H210" s="190">
        <v>-2.6339999999999999</v>
      </c>
      <c r="I210" s="191"/>
      <c r="J210" s="13"/>
      <c r="K210" s="13"/>
      <c r="L210" s="186"/>
      <c r="M210" s="192"/>
      <c r="N210" s="193"/>
      <c r="O210" s="193"/>
      <c r="P210" s="193"/>
      <c r="Q210" s="193"/>
      <c r="R210" s="193"/>
      <c r="S210" s="193"/>
      <c r="T210" s="19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8" t="s">
        <v>174</v>
      </c>
      <c r="AU210" s="188" t="s">
        <v>172</v>
      </c>
      <c r="AV210" s="13" t="s">
        <v>172</v>
      </c>
      <c r="AW210" s="13" t="s">
        <v>30</v>
      </c>
      <c r="AX210" s="13" t="s">
        <v>74</v>
      </c>
      <c r="AY210" s="188" t="s">
        <v>164</v>
      </c>
    </row>
    <row r="211" s="13" customFormat="1">
      <c r="A211" s="13"/>
      <c r="B211" s="186"/>
      <c r="C211" s="13"/>
      <c r="D211" s="187" t="s">
        <v>174</v>
      </c>
      <c r="E211" s="188" t="s">
        <v>1</v>
      </c>
      <c r="F211" s="189" t="s">
        <v>332</v>
      </c>
      <c r="G211" s="13"/>
      <c r="H211" s="190">
        <v>-1.0960000000000001</v>
      </c>
      <c r="I211" s="191"/>
      <c r="J211" s="13"/>
      <c r="K211" s="13"/>
      <c r="L211" s="186"/>
      <c r="M211" s="192"/>
      <c r="N211" s="193"/>
      <c r="O211" s="193"/>
      <c r="P211" s="193"/>
      <c r="Q211" s="193"/>
      <c r="R211" s="193"/>
      <c r="S211" s="193"/>
      <c r="T211" s="19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8" t="s">
        <v>174</v>
      </c>
      <c r="AU211" s="188" t="s">
        <v>172</v>
      </c>
      <c r="AV211" s="13" t="s">
        <v>172</v>
      </c>
      <c r="AW211" s="13" t="s">
        <v>30</v>
      </c>
      <c r="AX211" s="13" t="s">
        <v>74</v>
      </c>
      <c r="AY211" s="188" t="s">
        <v>164</v>
      </c>
    </row>
    <row r="212" s="13" customFormat="1">
      <c r="A212" s="13"/>
      <c r="B212" s="186"/>
      <c r="C212" s="13"/>
      <c r="D212" s="187" t="s">
        <v>174</v>
      </c>
      <c r="E212" s="188" t="s">
        <v>1</v>
      </c>
      <c r="F212" s="189" t="s">
        <v>333</v>
      </c>
      <c r="G212" s="13"/>
      <c r="H212" s="190">
        <v>2.8010000000000002</v>
      </c>
      <c r="I212" s="191"/>
      <c r="J212" s="13"/>
      <c r="K212" s="13"/>
      <c r="L212" s="186"/>
      <c r="M212" s="192"/>
      <c r="N212" s="193"/>
      <c r="O212" s="193"/>
      <c r="P212" s="193"/>
      <c r="Q212" s="193"/>
      <c r="R212" s="193"/>
      <c r="S212" s="193"/>
      <c r="T212" s="19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8" t="s">
        <v>174</v>
      </c>
      <c r="AU212" s="188" t="s">
        <v>172</v>
      </c>
      <c r="AV212" s="13" t="s">
        <v>172</v>
      </c>
      <c r="AW212" s="13" t="s">
        <v>30</v>
      </c>
      <c r="AX212" s="13" t="s">
        <v>74</v>
      </c>
      <c r="AY212" s="188" t="s">
        <v>164</v>
      </c>
    </row>
    <row r="213" s="14" customFormat="1">
      <c r="A213" s="14"/>
      <c r="B213" s="195"/>
      <c r="C213" s="14"/>
      <c r="D213" s="187" t="s">
        <v>174</v>
      </c>
      <c r="E213" s="196" t="s">
        <v>1</v>
      </c>
      <c r="F213" s="197" t="s">
        <v>176</v>
      </c>
      <c r="G213" s="14"/>
      <c r="H213" s="198">
        <v>42.180999999999997</v>
      </c>
      <c r="I213" s="199"/>
      <c r="J213" s="14"/>
      <c r="K213" s="14"/>
      <c r="L213" s="195"/>
      <c r="M213" s="200"/>
      <c r="N213" s="201"/>
      <c r="O213" s="201"/>
      <c r="P213" s="201"/>
      <c r="Q213" s="201"/>
      <c r="R213" s="201"/>
      <c r="S213" s="201"/>
      <c r="T213" s="20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196" t="s">
        <v>174</v>
      </c>
      <c r="AU213" s="196" t="s">
        <v>172</v>
      </c>
      <c r="AV213" s="14" t="s">
        <v>177</v>
      </c>
      <c r="AW213" s="14" t="s">
        <v>30</v>
      </c>
      <c r="AX213" s="14" t="s">
        <v>74</v>
      </c>
      <c r="AY213" s="196" t="s">
        <v>164</v>
      </c>
    </row>
    <row r="214" s="15" customFormat="1">
      <c r="A214" s="15"/>
      <c r="B214" s="203"/>
      <c r="C214" s="15"/>
      <c r="D214" s="187" t="s">
        <v>174</v>
      </c>
      <c r="E214" s="204" t="s">
        <v>1</v>
      </c>
      <c r="F214" s="205" t="s">
        <v>178</v>
      </c>
      <c r="G214" s="15"/>
      <c r="H214" s="206">
        <v>42.180999999999997</v>
      </c>
      <c r="I214" s="207"/>
      <c r="J214" s="15"/>
      <c r="K214" s="15"/>
      <c r="L214" s="203"/>
      <c r="M214" s="208"/>
      <c r="N214" s="209"/>
      <c r="O214" s="209"/>
      <c r="P214" s="209"/>
      <c r="Q214" s="209"/>
      <c r="R214" s="209"/>
      <c r="S214" s="209"/>
      <c r="T214" s="210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04" t="s">
        <v>174</v>
      </c>
      <c r="AU214" s="204" t="s">
        <v>172</v>
      </c>
      <c r="AV214" s="15" t="s">
        <v>171</v>
      </c>
      <c r="AW214" s="15" t="s">
        <v>30</v>
      </c>
      <c r="AX214" s="15" t="s">
        <v>82</v>
      </c>
      <c r="AY214" s="204" t="s">
        <v>164</v>
      </c>
    </row>
    <row r="215" s="2" customFormat="1" ht="24.15" customHeight="1">
      <c r="A215" s="37"/>
      <c r="B215" s="171"/>
      <c r="C215" s="172" t="s">
        <v>338</v>
      </c>
      <c r="D215" s="172" t="s">
        <v>167</v>
      </c>
      <c r="E215" s="173" t="s">
        <v>335</v>
      </c>
      <c r="F215" s="174" t="s">
        <v>336</v>
      </c>
      <c r="G215" s="175" t="s">
        <v>170</v>
      </c>
      <c r="H215" s="176">
        <v>72.622</v>
      </c>
      <c r="I215" s="177"/>
      <c r="J215" s="178">
        <f>ROUND(I215*H215,2)</f>
        <v>0</v>
      </c>
      <c r="K215" s="179"/>
      <c r="L215" s="38"/>
      <c r="M215" s="180" t="s">
        <v>1</v>
      </c>
      <c r="N215" s="181" t="s">
        <v>40</v>
      </c>
      <c r="O215" s="76"/>
      <c r="P215" s="182">
        <f>O215*H215</f>
        <v>0</v>
      </c>
      <c r="Q215" s="182">
        <v>0.00040000000000000002</v>
      </c>
      <c r="R215" s="182">
        <f>Q215*H215</f>
        <v>0.0290488</v>
      </c>
      <c r="S215" s="182">
        <v>0</v>
      </c>
      <c r="T215" s="18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4" t="s">
        <v>120</v>
      </c>
      <c r="AT215" s="184" t="s">
        <v>167</v>
      </c>
      <c r="AU215" s="184" t="s">
        <v>172</v>
      </c>
      <c r="AY215" s="18" t="s">
        <v>164</v>
      </c>
      <c r="BE215" s="185">
        <f>IF(N215="základná",J215,0)</f>
        <v>0</v>
      </c>
      <c r="BF215" s="185">
        <f>IF(N215="znížená",J215,0)</f>
        <v>0</v>
      </c>
      <c r="BG215" s="185">
        <f>IF(N215="zákl. prenesená",J215,0)</f>
        <v>0</v>
      </c>
      <c r="BH215" s="185">
        <f>IF(N215="zníž. prenesená",J215,0)</f>
        <v>0</v>
      </c>
      <c r="BI215" s="185">
        <f>IF(N215="nulová",J215,0)</f>
        <v>0</v>
      </c>
      <c r="BJ215" s="18" t="s">
        <v>172</v>
      </c>
      <c r="BK215" s="185">
        <f>ROUND(I215*H215,2)</f>
        <v>0</v>
      </c>
      <c r="BL215" s="18" t="s">
        <v>120</v>
      </c>
      <c r="BM215" s="184" t="s">
        <v>337</v>
      </c>
    </row>
    <row r="216" s="13" customFormat="1">
      <c r="A216" s="13"/>
      <c r="B216" s="186"/>
      <c r="C216" s="13"/>
      <c r="D216" s="187" t="s">
        <v>174</v>
      </c>
      <c r="E216" s="188" t="s">
        <v>1</v>
      </c>
      <c r="F216" s="189" t="s">
        <v>468</v>
      </c>
      <c r="G216" s="13"/>
      <c r="H216" s="190">
        <v>72.622</v>
      </c>
      <c r="I216" s="191"/>
      <c r="J216" s="13"/>
      <c r="K216" s="13"/>
      <c r="L216" s="186"/>
      <c r="M216" s="192"/>
      <c r="N216" s="193"/>
      <c r="O216" s="193"/>
      <c r="P216" s="193"/>
      <c r="Q216" s="193"/>
      <c r="R216" s="193"/>
      <c r="S216" s="193"/>
      <c r="T216" s="19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8" t="s">
        <v>174</v>
      </c>
      <c r="AU216" s="188" t="s">
        <v>172</v>
      </c>
      <c r="AV216" s="13" t="s">
        <v>172</v>
      </c>
      <c r="AW216" s="13" t="s">
        <v>30</v>
      </c>
      <c r="AX216" s="13" t="s">
        <v>74</v>
      </c>
      <c r="AY216" s="188" t="s">
        <v>164</v>
      </c>
    </row>
    <row r="217" s="14" customFormat="1">
      <c r="A217" s="14"/>
      <c r="B217" s="195"/>
      <c r="C217" s="14"/>
      <c r="D217" s="187" t="s">
        <v>174</v>
      </c>
      <c r="E217" s="196" t="s">
        <v>1</v>
      </c>
      <c r="F217" s="197" t="s">
        <v>176</v>
      </c>
      <c r="G217" s="14"/>
      <c r="H217" s="198">
        <v>72.622</v>
      </c>
      <c r="I217" s="199"/>
      <c r="J217" s="14"/>
      <c r="K217" s="14"/>
      <c r="L217" s="195"/>
      <c r="M217" s="200"/>
      <c r="N217" s="201"/>
      <c r="O217" s="201"/>
      <c r="P217" s="201"/>
      <c r="Q217" s="201"/>
      <c r="R217" s="201"/>
      <c r="S217" s="201"/>
      <c r="T217" s="20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196" t="s">
        <v>174</v>
      </c>
      <c r="AU217" s="196" t="s">
        <v>172</v>
      </c>
      <c r="AV217" s="14" t="s">
        <v>177</v>
      </c>
      <c r="AW217" s="14" t="s">
        <v>30</v>
      </c>
      <c r="AX217" s="14" t="s">
        <v>74</v>
      </c>
      <c r="AY217" s="196" t="s">
        <v>164</v>
      </c>
    </row>
    <row r="218" s="15" customFormat="1">
      <c r="A218" s="15"/>
      <c r="B218" s="203"/>
      <c r="C218" s="15"/>
      <c r="D218" s="187" t="s">
        <v>174</v>
      </c>
      <c r="E218" s="204" t="s">
        <v>1</v>
      </c>
      <c r="F218" s="205" t="s">
        <v>178</v>
      </c>
      <c r="G218" s="15"/>
      <c r="H218" s="206">
        <v>72.622</v>
      </c>
      <c r="I218" s="207"/>
      <c r="J218" s="15"/>
      <c r="K218" s="15"/>
      <c r="L218" s="203"/>
      <c r="M218" s="208"/>
      <c r="N218" s="209"/>
      <c r="O218" s="209"/>
      <c r="P218" s="209"/>
      <c r="Q218" s="209"/>
      <c r="R218" s="209"/>
      <c r="S218" s="209"/>
      <c r="T218" s="210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04" t="s">
        <v>174</v>
      </c>
      <c r="AU218" s="204" t="s">
        <v>172</v>
      </c>
      <c r="AV218" s="15" t="s">
        <v>171</v>
      </c>
      <c r="AW218" s="15" t="s">
        <v>30</v>
      </c>
      <c r="AX218" s="15" t="s">
        <v>82</v>
      </c>
      <c r="AY218" s="204" t="s">
        <v>164</v>
      </c>
    </row>
    <row r="219" s="2" customFormat="1" ht="24.15" customHeight="1">
      <c r="A219" s="37"/>
      <c r="B219" s="171"/>
      <c r="C219" s="172" t="s">
        <v>343</v>
      </c>
      <c r="D219" s="172" t="s">
        <v>167</v>
      </c>
      <c r="E219" s="173" t="s">
        <v>339</v>
      </c>
      <c r="F219" s="174" t="s">
        <v>340</v>
      </c>
      <c r="G219" s="175" t="s">
        <v>170</v>
      </c>
      <c r="H219" s="176">
        <v>65.093000000000004</v>
      </c>
      <c r="I219" s="177"/>
      <c r="J219" s="178">
        <f>ROUND(I219*H219,2)</f>
        <v>0</v>
      </c>
      <c r="K219" s="179"/>
      <c r="L219" s="38"/>
      <c r="M219" s="180" t="s">
        <v>1</v>
      </c>
      <c r="N219" s="181" t="s">
        <v>40</v>
      </c>
      <c r="O219" s="76"/>
      <c r="P219" s="182">
        <f>O219*H219</f>
        <v>0</v>
      </c>
      <c r="Q219" s="182">
        <v>0.00040000000000000002</v>
      </c>
      <c r="R219" s="182">
        <f>Q219*H219</f>
        <v>0.026037200000000003</v>
      </c>
      <c r="S219" s="182">
        <v>0</v>
      </c>
      <c r="T219" s="18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4" t="s">
        <v>120</v>
      </c>
      <c r="AT219" s="184" t="s">
        <v>167</v>
      </c>
      <c r="AU219" s="184" t="s">
        <v>172</v>
      </c>
      <c r="AY219" s="18" t="s">
        <v>164</v>
      </c>
      <c r="BE219" s="185">
        <f>IF(N219="základná",J219,0)</f>
        <v>0</v>
      </c>
      <c r="BF219" s="185">
        <f>IF(N219="znížená",J219,0)</f>
        <v>0</v>
      </c>
      <c r="BG219" s="185">
        <f>IF(N219="zákl. prenesená",J219,0)</f>
        <v>0</v>
      </c>
      <c r="BH219" s="185">
        <f>IF(N219="zníž. prenesená",J219,0)</f>
        <v>0</v>
      </c>
      <c r="BI219" s="185">
        <f>IF(N219="nulová",J219,0)</f>
        <v>0</v>
      </c>
      <c r="BJ219" s="18" t="s">
        <v>172</v>
      </c>
      <c r="BK219" s="185">
        <f>ROUND(I219*H219,2)</f>
        <v>0</v>
      </c>
      <c r="BL219" s="18" t="s">
        <v>120</v>
      </c>
      <c r="BM219" s="184" t="s">
        <v>341</v>
      </c>
    </row>
    <row r="220" s="13" customFormat="1">
      <c r="A220" s="13"/>
      <c r="B220" s="186"/>
      <c r="C220" s="13"/>
      <c r="D220" s="187" t="s">
        <v>174</v>
      </c>
      <c r="E220" s="188" t="s">
        <v>1</v>
      </c>
      <c r="F220" s="189" t="s">
        <v>479</v>
      </c>
      <c r="G220" s="13"/>
      <c r="H220" s="190">
        <v>65.093000000000004</v>
      </c>
      <c r="I220" s="191"/>
      <c r="J220" s="13"/>
      <c r="K220" s="13"/>
      <c r="L220" s="186"/>
      <c r="M220" s="192"/>
      <c r="N220" s="193"/>
      <c r="O220" s="193"/>
      <c r="P220" s="193"/>
      <c r="Q220" s="193"/>
      <c r="R220" s="193"/>
      <c r="S220" s="193"/>
      <c r="T220" s="19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8" t="s">
        <v>174</v>
      </c>
      <c r="AU220" s="188" t="s">
        <v>172</v>
      </c>
      <c r="AV220" s="13" t="s">
        <v>172</v>
      </c>
      <c r="AW220" s="13" t="s">
        <v>30</v>
      </c>
      <c r="AX220" s="13" t="s">
        <v>74</v>
      </c>
      <c r="AY220" s="188" t="s">
        <v>164</v>
      </c>
    </row>
    <row r="221" s="14" customFormat="1">
      <c r="A221" s="14"/>
      <c r="B221" s="195"/>
      <c r="C221" s="14"/>
      <c r="D221" s="187" t="s">
        <v>174</v>
      </c>
      <c r="E221" s="196" t="s">
        <v>1</v>
      </c>
      <c r="F221" s="197" t="s">
        <v>176</v>
      </c>
      <c r="G221" s="14"/>
      <c r="H221" s="198">
        <v>65.093000000000004</v>
      </c>
      <c r="I221" s="199"/>
      <c r="J221" s="14"/>
      <c r="K221" s="14"/>
      <c r="L221" s="195"/>
      <c r="M221" s="200"/>
      <c r="N221" s="201"/>
      <c r="O221" s="201"/>
      <c r="P221" s="201"/>
      <c r="Q221" s="201"/>
      <c r="R221" s="201"/>
      <c r="S221" s="201"/>
      <c r="T221" s="20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196" t="s">
        <v>174</v>
      </c>
      <c r="AU221" s="196" t="s">
        <v>172</v>
      </c>
      <c r="AV221" s="14" t="s">
        <v>177</v>
      </c>
      <c r="AW221" s="14" t="s">
        <v>30</v>
      </c>
      <c r="AX221" s="14" t="s">
        <v>74</v>
      </c>
      <c r="AY221" s="196" t="s">
        <v>164</v>
      </c>
    </row>
    <row r="222" s="15" customFormat="1">
      <c r="A222" s="15"/>
      <c r="B222" s="203"/>
      <c r="C222" s="15"/>
      <c r="D222" s="187" t="s">
        <v>174</v>
      </c>
      <c r="E222" s="204" t="s">
        <v>1</v>
      </c>
      <c r="F222" s="205" t="s">
        <v>178</v>
      </c>
      <c r="G222" s="15"/>
      <c r="H222" s="206">
        <v>65.093000000000004</v>
      </c>
      <c r="I222" s="207"/>
      <c r="J222" s="15"/>
      <c r="K222" s="15"/>
      <c r="L222" s="203"/>
      <c r="M222" s="208"/>
      <c r="N222" s="209"/>
      <c r="O222" s="209"/>
      <c r="P222" s="209"/>
      <c r="Q222" s="209"/>
      <c r="R222" s="209"/>
      <c r="S222" s="209"/>
      <c r="T222" s="210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04" t="s">
        <v>174</v>
      </c>
      <c r="AU222" s="204" t="s">
        <v>172</v>
      </c>
      <c r="AV222" s="15" t="s">
        <v>171</v>
      </c>
      <c r="AW222" s="15" t="s">
        <v>30</v>
      </c>
      <c r="AX222" s="15" t="s">
        <v>82</v>
      </c>
      <c r="AY222" s="204" t="s">
        <v>164</v>
      </c>
    </row>
    <row r="223" s="2" customFormat="1" ht="14.4" customHeight="1">
      <c r="A223" s="37"/>
      <c r="B223" s="171"/>
      <c r="C223" s="172" t="s">
        <v>349</v>
      </c>
      <c r="D223" s="172" t="s">
        <v>167</v>
      </c>
      <c r="E223" s="173" t="s">
        <v>344</v>
      </c>
      <c r="F223" s="174" t="s">
        <v>345</v>
      </c>
      <c r="G223" s="175" t="s">
        <v>170</v>
      </c>
      <c r="H223" s="176">
        <v>23.57</v>
      </c>
      <c r="I223" s="177"/>
      <c r="J223" s="178">
        <f>ROUND(I223*H223,2)</f>
        <v>0</v>
      </c>
      <c r="K223" s="179"/>
      <c r="L223" s="38"/>
      <c r="M223" s="180" t="s">
        <v>1</v>
      </c>
      <c r="N223" s="181" t="s">
        <v>40</v>
      </c>
      <c r="O223" s="76"/>
      <c r="P223" s="182">
        <f>O223*H223</f>
        <v>0</v>
      </c>
      <c r="Q223" s="182">
        <v>6.9999999999999994E-05</v>
      </c>
      <c r="R223" s="182">
        <f>Q223*H223</f>
        <v>0.0016498999999999999</v>
      </c>
      <c r="S223" s="182">
        <v>0</v>
      </c>
      <c r="T223" s="183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4" t="s">
        <v>120</v>
      </c>
      <c r="AT223" s="184" t="s">
        <v>167</v>
      </c>
      <c r="AU223" s="184" t="s">
        <v>172</v>
      </c>
      <c r="AY223" s="18" t="s">
        <v>164</v>
      </c>
      <c r="BE223" s="185">
        <f>IF(N223="základná",J223,0)</f>
        <v>0</v>
      </c>
      <c r="BF223" s="185">
        <f>IF(N223="znížená",J223,0)</f>
        <v>0</v>
      </c>
      <c r="BG223" s="185">
        <f>IF(N223="zákl. prenesená",J223,0)</f>
        <v>0</v>
      </c>
      <c r="BH223" s="185">
        <f>IF(N223="zníž. prenesená",J223,0)</f>
        <v>0</v>
      </c>
      <c r="BI223" s="185">
        <f>IF(N223="nulová",J223,0)</f>
        <v>0</v>
      </c>
      <c r="BJ223" s="18" t="s">
        <v>172</v>
      </c>
      <c r="BK223" s="185">
        <f>ROUND(I223*H223,2)</f>
        <v>0</v>
      </c>
      <c r="BL223" s="18" t="s">
        <v>120</v>
      </c>
      <c r="BM223" s="184" t="s">
        <v>346</v>
      </c>
    </row>
    <row r="224" s="13" customFormat="1">
      <c r="A224" s="13"/>
      <c r="B224" s="186"/>
      <c r="C224" s="13"/>
      <c r="D224" s="187" t="s">
        <v>174</v>
      </c>
      <c r="E224" s="188" t="s">
        <v>1</v>
      </c>
      <c r="F224" s="189" t="s">
        <v>322</v>
      </c>
      <c r="G224" s="13"/>
      <c r="H224" s="190">
        <v>22.32</v>
      </c>
      <c r="I224" s="191"/>
      <c r="J224" s="13"/>
      <c r="K224" s="13"/>
      <c r="L224" s="186"/>
      <c r="M224" s="192"/>
      <c r="N224" s="193"/>
      <c r="O224" s="193"/>
      <c r="P224" s="193"/>
      <c r="Q224" s="193"/>
      <c r="R224" s="193"/>
      <c r="S224" s="193"/>
      <c r="T224" s="19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8" t="s">
        <v>174</v>
      </c>
      <c r="AU224" s="188" t="s">
        <v>172</v>
      </c>
      <c r="AV224" s="13" t="s">
        <v>172</v>
      </c>
      <c r="AW224" s="13" t="s">
        <v>30</v>
      </c>
      <c r="AX224" s="13" t="s">
        <v>74</v>
      </c>
      <c r="AY224" s="188" t="s">
        <v>164</v>
      </c>
    </row>
    <row r="225" s="14" customFormat="1">
      <c r="A225" s="14"/>
      <c r="B225" s="195"/>
      <c r="C225" s="14"/>
      <c r="D225" s="187" t="s">
        <v>174</v>
      </c>
      <c r="E225" s="196" t="s">
        <v>1</v>
      </c>
      <c r="F225" s="197" t="s">
        <v>323</v>
      </c>
      <c r="G225" s="14"/>
      <c r="H225" s="198">
        <v>22.32</v>
      </c>
      <c r="I225" s="199"/>
      <c r="J225" s="14"/>
      <c r="K225" s="14"/>
      <c r="L225" s="195"/>
      <c r="M225" s="200"/>
      <c r="N225" s="201"/>
      <c r="O225" s="201"/>
      <c r="P225" s="201"/>
      <c r="Q225" s="201"/>
      <c r="R225" s="201"/>
      <c r="S225" s="201"/>
      <c r="T225" s="20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196" t="s">
        <v>174</v>
      </c>
      <c r="AU225" s="196" t="s">
        <v>172</v>
      </c>
      <c r="AV225" s="14" t="s">
        <v>177</v>
      </c>
      <c r="AW225" s="14" t="s">
        <v>30</v>
      </c>
      <c r="AX225" s="14" t="s">
        <v>74</v>
      </c>
      <c r="AY225" s="196" t="s">
        <v>164</v>
      </c>
    </row>
    <row r="226" s="13" customFormat="1">
      <c r="A226" s="13"/>
      <c r="B226" s="186"/>
      <c r="C226" s="13"/>
      <c r="D226" s="187" t="s">
        <v>174</v>
      </c>
      <c r="E226" s="188" t="s">
        <v>1</v>
      </c>
      <c r="F226" s="189" t="s">
        <v>324</v>
      </c>
      <c r="G226" s="13"/>
      <c r="H226" s="190">
        <v>1.25</v>
      </c>
      <c r="I226" s="191"/>
      <c r="J226" s="13"/>
      <c r="K226" s="13"/>
      <c r="L226" s="186"/>
      <c r="M226" s="192"/>
      <c r="N226" s="193"/>
      <c r="O226" s="193"/>
      <c r="P226" s="193"/>
      <c r="Q226" s="193"/>
      <c r="R226" s="193"/>
      <c r="S226" s="193"/>
      <c r="T226" s="19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8" t="s">
        <v>174</v>
      </c>
      <c r="AU226" s="188" t="s">
        <v>172</v>
      </c>
      <c r="AV226" s="13" t="s">
        <v>172</v>
      </c>
      <c r="AW226" s="13" t="s">
        <v>30</v>
      </c>
      <c r="AX226" s="13" t="s">
        <v>74</v>
      </c>
      <c r="AY226" s="188" t="s">
        <v>164</v>
      </c>
    </row>
    <row r="227" s="14" customFormat="1">
      <c r="A227" s="14"/>
      <c r="B227" s="195"/>
      <c r="C227" s="14"/>
      <c r="D227" s="187" t="s">
        <v>174</v>
      </c>
      <c r="E227" s="196" t="s">
        <v>1</v>
      </c>
      <c r="F227" s="197" t="s">
        <v>325</v>
      </c>
      <c r="G227" s="14"/>
      <c r="H227" s="198">
        <v>1.25</v>
      </c>
      <c r="I227" s="199"/>
      <c r="J227" s="14"/>
      <c r="K227" s="14"/>
      <c r="L227" s="195"/>
      <c r="M227" s="200"/>
      <c r="N227" s="201"/>
      <c r="O227" s="201"/>
      <c r="P227" s="201"/>
      <c r="Q227" s="201"/>
      <c r="R227" s="201"/>
      <c r="S227" s="201"/>
      <c r="T227" s="20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6" t="s">
        <v>174</v>
      </c>
      <c r="AU227" s="196" t="s">
        <v>172</v>
      </c>
      <c r="AV227" s="14" t="s">
        <v>177</v>
      </c>
      <c r="AW227" s="14" t="s">
        <v>30</v>
      </c>
      <c r="AX227" s="14" t="s">
        <v>74</v>
      </c>
      <c r="AY227" s="196" t="s">
        <v>164</v>
      </c>
    </row>
    <row r="228" s="15" customFormat="1">
      <c r="A228" s="15"/>
      <c r="B228" s="203"/>
      <c r="C228" s="15"/>
      <c r="D228" s="187" t="s">
        <v>174</v>
      </c>
      <c r="E228" s="204" t="s">
        <v>1</v>
      </c>
      <c r="F228" s="205" t="s">
        <v>178</v>
      </c>
      <c r="G228" s="15"/>
      <c r="H228" s="206">
        <v>23.57</v>
      </c>
      <c r="I228" s="207"/>
      <c r="J228" s="15"/>
      <c r="K228" s="15"/>
      <c r="L228" s="203"/>
      <c r="M228" s="208"/>
      <c r="N228" s="209"/>
      <c r="O228" s="209"/>
      <c r="P228" s="209"/>
      <c r="Q228" s="209"/>
      <c r="R228" s="209"/>
      <c r="S228" s="209"/>
      <c r="T228" s="210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04" t="s">
        <v>174</v>
      </c>
      <c r="AU228" s="204" t="s">
        <v>172</v>
      </c>
      <c r="AV228" s="15" t="s">
        <v>171</v>
      </c>
      <c r="AW228" s="15" t="s">
        <v>30</v>
      </c>
      <c r="AX228" s="15" t="s">
        <v>82</v>
      </c>
      <c r="AY228" s="204" t="s">
        <v>164</v>
      </c>
    </row>
    <row r="229" s="12" customFormat="1" ht="22.8" customHeight="1">
      <c r="A229" s="12"/>
      <c r="B229" s="158"/>
      <c r="C229" s="12"/>
      <c r="D229" s="159" t="s">
        <v>73</v>
      </c>
      <c r="E229" s="169" t="s">
        <v>347</v>
      </c>
      <c r="F229" s="169" t="s">
        <v>348</v>
      </c>
      <c r="G229" s="12"/>
      <c r="H229" s="12"/>
      <c r="I229" s="161"/>
      <c r="J229" s="170">
        <f>BK229</f>
        <v>0</v>
      </c>
      <c r="K229" s="12"/>
      <c r="L229" s="158"/>
      <c r="M229" s="163"/>
      <c r="N229" s="164"/>
      <c r="O229" s="164"/>
      <c r="P229" s="165">
        <f>SUM(P230:P235)</f>
        <v>0</v>
      </c>
      <c r="Q229" s="164"/>
      <c r="R229" s="165">
        <f>SUM(R230:R235)</f>
        <v>0.028882899999999996</v>
      </c>
      <c r="S229" s="164"/>
      <c r="T229" s="166">
        <f>SUM(T230:T235)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59" t="s">
        <v>172</v>
      </c>
      <c r="AT229" s="167" t="s">
        <v>73</v>
      </c>
      <c r="AU229" s="167" t="s">
        <v>82</v>
      </c>
      <c r="AY229" s="159" t="s">
        <v>164</v>
      </c>
      <c r="BK229" s="168">
        <f>SUM(BK230:BK235)</f>
        <v>0</v>
      </c>
    </row>
    <row r="230" s="2" customFormat="1" ht="24.15" customHeight="1">
      <c r="A230" s="37"/>
      <c r="B230" s="171"/>
      <c r="C230" s="172" t="s">
        <v>355</v>
      </c>
      <c r="D230" s="172" t="s">
        <v>167</v>
      </c>
      <c r="E230" s="173" t="s">
        <v>350</v>
      </c>
      <c r="F230" s="174" t="s">
        <v>351</v>
      </c>
      <c r="G230" s="175" t="s">
        <v>170</v>
      </c>
      <c r="H230" s="176">
        <v>179.89599999999999</v>
      </c>
      <c r="I230" s="177"/>
      <c r="J230" s="178">
        <f>ROUND(I230*H230,2)</f>
        <v>0</v>
      </c>
      <c r="K230" s="179"/>
      <c r="L230" s="38"/>
      <c r="M230" s="180" t="s">
        <v>1</v>
      </c>
      <c r="N230" s="181" t="s">
        <v>40</v>
      </c>
      <c r="O230" s="76"/>
      <c r="P230" s="182">
        <f>O230*H230</f>
        <v>0</v>
      </c>
      <c r="Q230" s="182">
        <v>0.00010000000000000001</v>
      </c>
      <c r="R230" s="182">
        <f>Q230*H230</f>
        <v>0.017989599999999998</v>
      </c>
      <c r="S230" s="182">
        <v>0</v>
      </c>
      <c r="T230" s="18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120</v>
      </c>
      <c r="AT230" s="184" t="s">
        <v>167</v>
      </c>
      <c r="AU230" s="184" t="s">
        <v>172</v>
      </c>
      <c r="AY230" s="18" t="s">
        <v>164</v>
      </c>
      <c r="BE230" s="185">
        <f>IF(N230="základná",J230,0)</f>
        <v>0</v>
      </c>
      <c r="BF230" s="185">
        <f>IF(N230="znížená",J230,0)</f>
        <v>0</v>
      </c>
      <c r="BG230" s="185">
        <f>IF(N230="zákl. prenesená",J230,0)</f>
        <v>0</v>
      </c>
      <c r="BH230" s="185">
        <f>IF(N230="zníž. prenesená",J230,0)</f>
        <v>0</v>
      </c>
      <c r="BI230" s="185">
        <f>IF(N230="nulová",J230,0)</f>
        <v>0</v>
      </c>
      <c r="BJ230" s="18" t="s">
        <v>172</v>
      </c>
      <c r="BK230" s="185">
        <f>ROUND(I230*H230,2)</f>
        <v>0</v>
      </c>
      <c r="BL230" s="18" t="s">
        <v>120</v>
      </c>
      <c r="BM230" s="184" t="s">
        <v>352</v>
      </c>
    </row>
    <row r="231" s="13" customFormat="1">
      <c r="A231" s="13"/>
      <c r="B231" s="186"/>
      <c r="C231" s="13"/>
      <c r="D231" s="187" t="s">
        <v>174</v>
      </c>
      <c r="E231" s="188" t="s">
        <v>1</v>
      </c>
      <c r="F231" s="189" t="s">
        <v>480</v>
      </c>
      <c r="G231" s="13"/>
      <c r="H231" s="190">
        <v>72.622</v>
      </c>
      <c r="I231" s="191"/>
      <c r="J231" s="13"/>
      <c r="K231" s="13"/>
      <c r="L231" s="186"/>
      <c r="M231" s="192"/>
      <c r="N231" s="193"/>
      <c r="O231" s="193"/>
      <c r="P231" s="193"/>
      <c r="Q231" s="193"/>
      <c r="R231" s="193"/>
      <c r="S231" s="193"/>
      <c r="T231" s="19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8" t="s">
        <v>174</v>
      </c>
      <c r="AU231" s="188" t="s">
        <v>172</v>
      </c>
      <c r="AV231" s="13" t="s">
        <v>172</v>
      </c>
      <c r="AW231" s="13" t="s">
        <v>30</v>
      </c>
      <c r="AX231" s="13" t="s">
        <v>74</v>
      </c>
      <c r="AY231" s="188" t="s">
        <v>164</v>
      </c>
    </row>
    <row r="232" s="13" customFormat="1">
      <c r="A232" s="13"/>
      <c r="B232" s="186"/>
      <c r="C232" s="13"/>
      <c r="D232" s="187" t="s">
        <v>174</v>
      </c>
      <c r="E232" s="188" t="s">
        <v>1</v>
      </c>
      <c r="F232" s="189" t="s">
        <v>481</v>
      </c>
      <c r="G232" s="13"/>
      <c r="H232" s="190">
        <v>107.274</v>
      </c>
      <c r="I232" s="191"/>
      <c r="J232" s="13"/>
      <c r="K232" s="13"/>
      <c r="L232" s="186"/>
      <c r="M232" s="192"/>
      <c r="N232" s="193"/>
      <c r="O232" s="193"/>
      <c r="P232" s="193"/>
      <c r="Q232" s="193"/>
      <c r="R232" s="193"/>
      <c r="S232" s="193"/>
      <c r="T232" s="19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8" t="s">
        <v>174</v>
      </c>
      <c r="AU232" s="188" t="s">
        <v>172</v>
      </c>
      <c r="AV232" s="13" t="s">
        <v>172</v>
      </c>
      <c r="AW232" s="13" t="s">
        <v>30</v>
      </c>
      <c r="AX232" s="13" t="s">
        <v>74</v>
      </c>
      <c r="AY232" s="188" t="s">
        <v>164</v>
      </c>
    </row>
    <row r="233" s="14" customFormat="1">
      <c r="A233" s="14"/>
      <c r="B233" s="195"/>
      <c r="C233" s="14"/>
      <c r="D233" s="187" t="s">
        <v>174</v>
      </c>
      <c r="E233" s="196" t="s">
        <v>1</v>
      </c>
      <c r="F233" s="197" t="s">
        <v>176</v>
      </c>
      <c r="G233" s="14"/>
      <c r="H233" s="198">
        <v>179.89600000000002</v>
      </c>
      <c r="I233" s="199"/>
      <c r="J233" s="14"/>
      <c r="K233" s="14"/>
      <c r="L233" s="195"/>
      <c r="M233" s="200"/>
      <c r="N233" s="201"/>
      <c r="O233" s="201"/>
      <c r="P233" s="201"/>
      <c r="Q233" s="201"/>
      <c r="R233" s="201"/>
      <c r="S233" s="201"/>
      <c r="T233" s="20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196" t="s">
        <v>174</v>
      </c>
      <c r="AU233" s="196" t="s">
        <v>172</v>
      </c>
      <c r="AV233" s="14" t="s">
        <v>177</v>
      </c>
      <c r="AW233" s="14" t="s">
        <v>30</v>
      </c>
      <c r="AX233" s="14" t="s">
        <v>74</v>
      </c>
      <c r="AY233" s="196" t="s">
        <v>164</v>
      </c>
    </row>
    <row r="234" s="15" customFormat="1">
      <c r="A234" s="15"/>
      <c r="B234" s="203"/>
      <c r="C234" s="15"/>
      <c r="D234" s="187" t="s">
        <v>174</v>
      </c>
      <c r="E234" s="204" t="s">
        <v>1</v>
      </c>
      <c r="F234" s="205" t="s">
        <v>178</v>
      </c>
      <c r="G234" s="15"/>
      <c r="H234" s="206">
        <v>179.89600000000002</v>
      </c>
      <c r="I234" s="207"/>
      <c r="J234" s="15"/>
      <c r="K234" s="15"/>
      <c r="L234" s="203"/>
      <c r="M234" s="208"/>
      <c r="N234" s="209"/>
      <c r="O234" s="209"/>
      <c r="P234" s="209"/>
      <c r="Q234" s="209"/>
      <c r="R234" s="209"/>
      <c r="S234" s="209"/>
      <c r="T234" s="210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04" t="s">
        <v>174</v>
      </c>
      <c r="AU234" s="204" t="s">
        <v>172</v>
      </c>
      <c r="AV234" s="15" t="s">
        <v>171</v>
      </c>
      <c r="AW234" s="15" t="s">
        <v>30</v>
      </c>
      <c r="AX234" s="15" t="s">
        <v>82</v>
      </c>
      <c r="AY234" s="204" t="s">
        <v>164</v>
      </c>
    </row>
    <row r="235" s="2" customFormat="1" ht="24.15" customHeight="1">
      <c r="A235" s="37"/>
      <c r="B235" s="171"/>
      <c r="C235" s="172" t="s">
        <v>399</v>
      </c>
      <c r="D235" s="172" t="s">
        <v>167</v>
      </c>
      <c r="E235" s="173" t="s">
        <v>356</v>
      </c>
      <c r="F235" s="174" t="s">
        <v>357</v>
      </c>
      <c r="G235" s="175" t="s">
        <v>170</v>
      </c>
      <c r="H235" s="176">
        <v>72.622</v>
      </c>
      <c r="I235" s="177"/>
      <c r="J235" s="178">
        <f>ROUND(I235*H235,2)</f>
        <v>0</v>
      </c>
      <c r="K235" s="179"/>
      <c r="L235" s="38"/>
      <c r="M235" s="180" t="s">
        <v>1</v>
      </c>
      <c r="N235" s="181" t="s">
        <v>40</v>
      </c>
      <c r="O235" s="76"/>
      <c r="P235" s="182">
        <f>O235*H235</f>
        <v>0</v>
      </c>
      <c r="Q235" s="182">
        <v>0.00014999999999999999</v>
      </c>
      <c r="R235" s="182">
        <f>Q235*H235</f>
        <v>0.0108933</v>
      </c>
      <c r="S235" s="182">
        <v>0</v>
      </c>
      <c r="T235" s="18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4" t="s">
        <v>120</v>
      </c>
      <c r="AT235" s="184" t="s">
        <v>167</v>
      </c>
      <c r="AU235" s="184" t="s">
        <v>172</v>
      </c>
      <c r="AY235" s="18" t="s">
        <v>164</v>
      </c>
      <c r="BE235" s="185">
        <f>IF(N235="základná",J235,0)</f>
        <v>0</v>
      </c>
      <c r="BF235" s="185">
        <f>IF(N235="znížená",J235,0)</f>
        <v>0</v>
      </c>
      <c r="BG235" s="185">
        <f>IF(N235="zákl. prenesená",J235,0)</f>
        <v>0</v>
      </c>
      <c r="BH235" s="185">
        <f>IF(N235="zníž. prenesená",J235,0)</f>
        <v>0</v>
      </c>
      <c r="BI235" s="185">
        <f>IF(N235="nulová",J235,0)</f>
        <v>0</v>
      </c>
      <c r="BJ235" s="18" t="s">
        <v>172</v>
      </c>
      <c r="BK235" s="185">
        <f>ROUND(I235*H235,2)</f>
        <v>0</v>
      </c>
      <c r="BL235" s="18" t="s">
        <v>120</v>
      </c>
      <c r="BM235" s="184" t="s">
        <v>358</v>
      </c>
    </row>
    <row r="236" s="12" customFormat="1" ht="25.92" customHeight="1">
      <c r="A236" s="12"/>
      <c r="B236" s="158"/>
      <c r="C236" s="12"/>
      <c r="D236" s="159" t="s">
        <v>73</v>
      </c>
      <c r="E236" s="160" t="s">
        <v>245</v>
      </c>
      <c r="F236" s="160" t="s">
        <v>403</v>
      </c>
      <c r="G236" s="12"/>
      <c r="H236" s="12"/>
      <c r="I236" s="161"/>
      <c r="J236" s="162">
        <f>BK236</f>
        <v>0</v>
      </c>
      <c r="K236" s="12"/>
      <c r="L236" s="158"/>
      <c r="M236" s="163"/>
      <c r="N236" s="164"/>
      <c r="O236" s="164"/>
      <c r="P236" s="165">
        <f>P237</f>
        <v>0</v>
      </c>
      <c r="Q236" s="164"/>
      <c r="R236" s="165">
        <f>R237</f>
        <v>0.078</v>
      </c>
      <c r="S236" s="164"/>
      <c r="T236" s="166">
        <f>T237</f>
        <v>0.029999999999999999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59" t="s">
        <v>177</v>
      </c>
      <c r="AT236" s="167" t="s">
        <v>73</v>
      </c>
      <c r="AU236" s="167" t="s">
        <v>74</v>
      </c>
      <c r="AY236" s="159" t="s">
        <v>164</v>
      </c>
      <c r="BK236" s="168">
        <f>BK237</f>
        <v>0</v>
      </c>
    </row>
    <row r="237" s="12" customFormat="1" ht="22.8" customHeight="1">
      <c r="A237" s="12"/>
      <c r="B237" s="158"/>
      <c r="C237" s="12"/>
      <c r="D237" s="159" t="s">
        <v>73</v>
      </c>
      <c r="E237" s="169" t="s">
        <v>404</v>
      </c>
      <c r="F237" s="169" t="s">
        <v>405</v>
      </c>
      <c r="G237" s="12"/>
      <c r="H237" s="12"/>
      <c r="I237" s="161"/>
      <c r="J237" s="170">
        <f>BK237</f>
        <v>0</v>
      </c>
      <c r="K237" s="12"/>
      <c r="L237" s="158"/>
      <c r="M237" s="163"/>
      <c r="N237" s="164"/>
      <c r="O237" s="164"/>
      <c r="P237" s="165">
        <f>SUM(P238:P241)</f>
        <v>0</v>
      </c>
      <c r="Q237" s="164"/>
      <c r="R237" s="165">
        <f>SUM(R238:R241)</f>
        <v>0.078</v>
      </c>
      <c r="S237" s="164"/>
      <c r="T237" s="166">
        <f>SUM(T238:T241)</f>
        <v>0.029999999999999999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59" t="s">
        <v>177</v>
      </c>
      <c r="AT237" s="167" t="s">
        <v>73</v>
      </c>
      <c r="AU237" s="167" t="s">
        <v>82</v>
      </c>
      <c r="AY237" s="159" t="s">
        <v>164</v>
      </c>
      <c r="BK237" s="168">
        <f>SUM(BK238:BK241)</f>
        <v>0</v>
      </c>
    </row>
    <row r="238" s="2" customFormat="1" ht="24.15" customHeight="1">
      <c r="A238" s="37"/>
      <c r="B238" s="171"/>
      <c r="C238" s="172" t="s">
        <v>402</v>
      </c>
      <c r="D238" s="172" t="s">
        <v>167</v>
      </c>
      <c r="E238" s="173" t="s">
        <v>407</v>
      </c>
      <c r="F238" s="174" t="s">
        <v>408</v>
      </c>
      <c r="G238" s="175" t="s">
        <v>227</v>
      </c>
      <c r="H238" s="176">
        <v>6</v>
      </c>
      <c r="I238" s="177"/>
      <c r="J238" s="178">
        <f>ROUND(I238*H238,2)</f>
        <v>0</v>
      </c>
      <c r="K238" s="179"/>
      <c r="L238" s="38"/>
      <c r="M238" s="180" t="s">
        <v>1</v>
      </c>
      <c r="N238" s="181" t="s">
        <v>40</v>
      </c>
      <c r="O238" s="76"/>
      <c r="P238" s="182">
        <f>O238*H238</f>
        <v>0</v>
      </c>
      <c r="Q238" s="182">
        <v>0</v>
      </c>
      <c r="R238" s="182">
        <f>Q238*H238</f>
        <v>0</v>
      </c>
      <c r="S238" s="182">
        <v>0</v>
      </c>
      <c r="T238" s="183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4" t="s">
        <v>409</v>
      </c>
      <c r="AT238" s="184" t="s">
        <v>167</v>
      </c>
      <c r="AU238" s="184" t="s">
        <v>172</v>
      </c>
      <c r="AY238" s="18" t="s">
        <v>164</v>
      </c>
      <c r="BE238" s="185">
        <f>IF(N238="základná",J238,0)</f>
        <v>0</v>
      </c>
      <c r="BF238" s="185">
        <f>IF(N238="znížená",J238,0)</f>
        <v>0</v>
      </c>
      <c r="BG238" s="185">
        <f>IF(N238="zákl. prenesená",J238,0)</f>
        <v>0</v>
      </c>
      <c r="BH238" s="185">
        <f>IF(N238="zníž. prenesená",J238,0)</f>
        <v>0</v>
      </c>
      <c r="BI238" s="185">
        <f>IF(N238="nulová",J238,0)</f>
        <v>0</v>
      </c>
      <c r="BJ238" s="18" t="s">
        <v>172</v>
      </c>
      <c r="BK238" s="185">
        <f>ROUND(I238*H238,2)</f>
        <v>0</v>
      </c>
      <c r="BL238" s="18" t="s">
        <v>409</v>
      </c>
      <c r="BM238" s="184" t="s">
        <v>482</v>
      </c>
    </row>
    <row r="239" s="2" customFormat="1" ht="24.15" customHeight="1">
      <c r="A239" s="37"/>
      <c r="B239" s="171"/>
      <c r="C239" s="211" t="s">
        <v>406</v>
      </c>
      <c r="D239" s="211" t="s">
        <v>245</v>
      </c>
      <c r="E239" s="212" t="s">
        <v>412</v>
      </c>
      <c r="F239" s="213" t="s">
        <v>413</v>
      </c>
      <c r="G239" s="214" t="s">
        <v>227</v>
      </c>
      <c r="H239" s="215">
        <v>6</v>
      </c>
      <c r="I239" s="216"/>
      <c r="J239" s="217">
        <f>ROUND(I239*H239,2)</f>
        <v>0</v>
      </c>
      <c r="K239" s="218"/>
      <c r="L239" s="219"/>
      <c r="M239" s="220" t="s">
        <v>1</v>
      </c>
      <c r="N239" s="221" t="s">
        <v>40</v>
      </c>
      <c r="O239" s="76"/>
      <c r="P239" s="182">
        <f>O239*H239</f>
        <v>0</v>
      </c>
      <c r="Q239" s="182">
        <v>0.0064999999999999997</v>
      </c>
      <c r="R239" s="182">
        <f>Q239*H239</f>
        <v>0.039</v>
      </c>
      <c r="S239" s="182">
        <v>0</v>
      </c>
      <c r="T239" s="18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4" t="s">
        <v>414</v>
      </c>
      <c r="AT239" s="184" t="s">
        <v>245</v>
      </c>
      <c r="AU239" s="184" t="s">
        <v>172</v>
      </c>
      <c r="AY239" s="18" t="s">
        <v>164</v>
      </c>
      <c r="BE239" s="185">
        <f>IF(N239="základná",J239,0)</f>
        <v>0</v>
      </c>
      <c r="BF239" s="185">
        <f>IF(N239="znížená",J239,0)</f>
        <v>0</v>
      </c>
      <c r="BG239" s="185">
        <f>IF(N239="zákl. prenesená",J239,0)</f>
        <v>0</v>
      </c>
      <c r="BH239" s="185">
        <f>IF(N239="zníž. prenesená",J239,0)</f>
        <v>0</v>
      </c>
      <c r="BI239" s="185">
        <f>IF(N239="nulová",J239,0)</f>
        <v>0</v>
      </c>
      <c r="BJ239" s="18" t="s">
        <v>172</v>
      </c>
      <c r="BK239" s="185">
        <f>ROUND(I239*H239,2)</f>
        <v>0</v>
      </c>
      <c r="BL239" s="18" t="s">
        <v>414</v>
      </c>
      <c r="BM239" s="184" t="s">
        <v>483</v>
      </c>
    </row>
    <row r="240" s="2" customFormat="1" ht="24.15" customHeight="1">
      <c r="A240" s="37"/>
      <c r="B240" s="171"/>
      <c r="C240" s="211" t="s">
        <v>411</v>
      </c>
      <c r="D240" s="211" t="s">
        <v>245</v>
      </c>
      <c r="E240" s="212" t="s">
        <v>417</v>
      </c>
      <c r="F240" s="213" t="s">
        <v>418</v>
      </c>
      <c r="G240" s="214" t="s">
        <v>227</v>
      </c>
      <c r="H240" s="215">
        <v>6</v>
      </c>
      <c r="I240" s="216"/>
      <c r="J240" s="217">
        <f>ROUND(I240*H240,2)</f>
        <v>0</v>
      </c>
      <c r="K240" s="218"/>
      <c r="L240" s="219"/>
      <c r="M240" s="220" t="s">
        <v>1</v>
      </c>
      <c r="N240" s="221" t="s">
        <v>40</v>
      </c>
      <c r="O240" s="76"/>
      <c r="P240" s="182">
        <f>O240*H240</f>
        <v>0</v>
      </c>
      <c r="Q240" s="182">
        <v>0.0064999999999999997</v>
      </c>
      <c r="R240" s="182">
        <f>Q240*H240</f>
        <v>0.039</v>
      </c>
      <c r="S240" s="182">
        <v>0</v>
      </c>
      <c r="T240" s="18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4" t="s">
        <v>414</v>
      </c>
      <c r="AT240" s="184" t="s">
        <v>245</v>
      </c>
      <c r="AU240" s="184" t="s">
        <v>172</v>
      </c>
      <c r="AY240" s="18" t="s">
        <v>164</v>
      </c>
      <c r="BE240" s="185">
        <f>IF(N240="základná",J240,0)</f>
        <v>0</v>
      </c>
      <c r="BF240" s="185">
        <f>IF(N240="znížená",J240,0)</f>
        <v>0</v>
      </c>
      <c r="BG240" s="185">
        <f>IF(N240="zákl. prenesená",J240,0)</f>
        <v>0</v>
      </c>
      <c r="BH240" s="185">
        <f>IF(N240="zníž. prenesená",J240,0)</f>
        <v>0</v>
      </c>
      <c r="BI240" s="185">
        <f>IF(N240="nulová",J240,0)</f>
        <v>0</v>
      </c>
      <c r="BJ240" s="18" t="s">
        <v>172</v>
      </c>
      <c r="BK240" s="185">
        <f>ROUND(I240*H240,2)</f>
        <v>0</v>
      </c>
      <c r="BL240" s="18" t="s">
        <v>414</v>
      </c>
      <c r="BM240" s="184" t="s">
        <v>484</v>
      </c>
    </row>
    <row r="241" s="2" customFormat="1" ht="24.15" customHeight="1">
      <c r="A241" s="37"/>
      <c r="B241" s="171"/>
      <c r="C241" s="172" t="s">
        <v>416</v>
      </c>
      <c r="D241" s="172" t="s">
        <v>167</v>
      </c>
      <c r="E241" s="173" t="s">
        <v>421</v>
      </c>
      <c r="F241" s="174" t="s">
        <v>422</v>
      </c>
      <c r="G241" s="175" t="s">
        <v>227</v>
      </c>
      <c r="H241" s="176">
        <v>6</v>
      </c>
      <c r="I241" s="177"/>
      <c r="J241" s="178">
        <f>ROUND(I241*H241,2)</f>
        <v>0</v>
      </c>
      <c r="K241" s="179"/>
      <c r="L241" s="38"/>
      <c r="M241" s="222" t="s">
        <v>1</v>
      </c>
      <c r="N241" s="223" t="s">
        <v>40</v>
      </c>
      <c r="O241" s="224"/>
      <c r="P241" s="225">
        <f>O241*H241</f>
        <v>0</v>
      </c>
      <c r="Q241" s="225">
        <v>0</v>
      </c>
      <c r="R241" s="225">
        <f>Q241*H241</f>
        <v>0</v>
      </c>
      <c r="S241" s="225">
        <v>0.0050000000000000001</v>
      </c>
      <c r="T241" s="226">
        <f>S241*H241</f>
        <v>0.029999999999999999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4" t="s">
        <v>409</v>
      </c>
      <c r="AT241" s="184" t="s">
        <v>167</v>
      </c>
      <c r="AU241" s="184" t="s">
        <v>172</v>
      </c>
      <c r="AY241" s="18" t="s">
        <v>164</v>
      </c>
      <c r="BE241" s="185">
        <f>IF(N241="základná",J241,0)</f>
        <v>0</v>
      </c>
      <c r="BF241" s="185">
        <f>IF(N241="znížená",J241,0)</f>
        <v>0</v>
      </c>
      <c r="BG241" s="185">
        <f>IF(N241="zákl. prenesená",J241,0)</f>
        <v>0</v>
      </c>
      <c r="BH241" s="185">
        <f>IF(N241="zníž. prenesená",J241,0)</f>
        <v>0</v>
      </c>
      <c r="BI241" s="185">
        <f>IF(N241="nulová",J241,0)</f>
        <v>0</v>
      </c>
      <c r="BJ241" s="18" t="s">
        <v>172</v>
      </c>
      <c r="BK241" s="185">
        <f>ROUND(I241*H241,2)</f>
        <v>0</v>
      </c>
      <c r="BL241" s="18" t="s">
        <v>409</v>
      </c>
      <c r="BM241" s="184" t="s">
        <v>485</v>
      </c>
    </row>
    <row r="242" s="2" customFormat="1" ht="6.96" customHeight="1">
      <c r="A242" s="37"/>
      <c r="B242" s="59"/>
      <c r="C242" s="60"/>
      <c r="D242" s="60"/>
      <c r="E242" s="60"/>
      <c r="F242" s="60"/>
      <c r="G242" s="60"/>
      <c r="H242" s="60"/>
      <c r="I242" s="60"/>
      <c r="J242" s="60"/>
      <c r="K242" s="60"/>
      <c r="L242" s="38"/>
      <c r="M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</row>
  </sheetData>
  <autoFilter ref="C128:K241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Ján Bystrianský</dc:creator>
  <cp:lastModifiedBy>Ján Bystrianský</cp:lastModifiedBy>
  <dcterms:created xsi:type="dcterms:W3CDTF">2020-10-27T19:29:18Z</dcterms:created>
  <dcterms:modified xsi:type="dcterms:W3CDTF">2020-10-27T19:29:28Z</dcterms:modified>
</cp:coreProperties>
</file>